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120" windowHeight="7740" activeTab="0"/>
  </bookViews>
  <sheets>
    <sheet name="2024" sheetId="1" r:id="rId1"/>
  </sheets>
  <definedNames>
    <definedName name="_xlnm.Print_Area" localSheetId="0">'2024'!$A$1:$H$234</definedName>
  </definedNames>
  <calcPr fullCalcOnLoad="1"/>
</workbook>
</file>

<file path=xl/sharedStrings.xml><?xml version="1.0" encoding="utf-8"?>
<sst xmlns="http://schemas.openxmlformats.org/spreadsheetml/2006/main" count="239" uniqueCount="217">
  <si>
    <t xml:space="preserve">P R I H O D I  </t>
  </si>
  <si>
    <t>Br.konta</t>
  </si>
  <si>
    <t>OPIS</t>
  </si>
  <si>
    <t>REPUBLIKA
OPŠTINA</t>
  </si>
  <si>
    <t>UKUPNO</t>
  </si>
  <si>
    <t>PRIHOD OD PRODAJE
DOBARA I USLUGA</t>
  </si>
  <si>
    <t>PRIHODI IZ BUDZETA</t>
  </si>
  <si>
    <t>MEMORANDUMSKE STAVKE
ZA REFUNDACIJU RASHODA</t>
  </si>
  <si>
    <t>TEKUCI PRIHODI</t>
  </si>
  <si>
    <t>PRIMANJA OD PRODAJE
NEFINANSIJSKE IMOVINE</t>
  </si>
  <si>
    <t>R A S H O D I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</si>
  <si>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</si>
  <si>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</si>
  <si>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</si>
  <si>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</si>
  <si>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</si>
  <si>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SPECIJALIZOVANE USLUGE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</si>
  <si>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</si>
  <si>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</si>
  <si>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</si>
  <si>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</si>
  <si>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</si>
  <si>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</si>
  <si>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UKUPNO RASHODI 
I IZDACI (IV+V)</t>
  </si>
  <si>
    <t>R.
br.</t>
  </si>
  <si>
    <t>Naknada za prevoz zaposlenih</t>
  </si>
  <si>
    <t>RFZO</t>
  </si>
  <si>
    <t>KBC
sopstveni</t>
  </si>
  <si>
    <t>PRIHOD OD RFZO</t>
  </si>
  <si>
    <t>Prihodi od imovine koja pripada 
imaocima polise osiguranja</t>
  </si>
  <si>
    <t xml:space="preserve">PRIHODI OD IMOVINE  </t>
  </si>
  <si>
    <t>TRANSFERI OD FIZIČKIH
I PRAVNIH LICA</t>
  </si>
  <si>
    <t>Bolovanje preko 30 dana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</si>
  <si>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</si>
  <si>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</si>
  <si>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</si>
  <si>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</si>
  <si>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</si>
  <si>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</si>
  <si>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Porodiljsko bolovanje</t>
  </si>
  <si>
    <t>NAKNADA TROŠKOVA ZAPOSL.</t>
  </si>
  <si>
    <t>NAKN.ZAPOSL.I POS.RASHODI</t>
  </si>
  <si>
    <t>Zdravstvene usluge</t>
  </si>
  <si>
    <t>Usluge za električnu energiju</t>
  </si>
  <si>
    <t>Deratizacija i steriliz.-angio sala</t>
  </si>
  <si>
    <t>Usluge čišćenja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</si>
  <si>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</si>
  <si>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</si>
  <si>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</si>
  <si>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</si>
  <si>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</si>
  <si>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</si>
  <si>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zaposlenih</t>
  </si>
  <si>
    <t>Radovi na vodovodu i kanalizaciji</t>
  </si>
  <si>
    <t>Centralno grejanje</t>
  </si>
  <si>
    <t>Električne instalacije</t>
  </si>
  <si>
    <t>Kancelarijski materijal</t>
  </si>
  <si>
    <t>Stručna literatura</t>
  </si>
  <si>
    <t>Benzin</t>
  </si>
  <si>
    <t>Graftovi</t>
  </si>
  <si>
    <t>Stentovi</t>
  </si>
  <si>
    <t>Alat i inventar</t>
  </si>
  <si>
    <t>AMORTIZACIJA I UPOTREBA
OSNOVNIH SREDSTAVA</t>
  </si>
  <si>
    <t>Amortizacija opreme</t>
  </si>
  <si>
    <t>PRATEĆI TROŠ.ZADUŽIVANJA</t>
  </si>
  <si>
    <t>POREZI, TAKSE I KAZNE</t>
  </si>
  <si>
    <t>Registracija vozila</t>
  </si>
  <si>
    <t>Republičke takse</t>
  </si>
  <si>
    <t>Sudske takse</t>
  </si>
  <si>
    <t>NOVČANE KAZNE I PENALI</t>
  </si>
  <si>
    <t>MAŠINE I OPREMA</t>
  </si>
  <si>
    <t>Nameštaj</t>
  </si>
  <si>
    <t>Računarska oprema</t>
  </si>
  <si>
    <t>Štampači</t>
  </si>
  <si>
    <t>Mreže</t>
  </si>
  <si>
    <t>Oprema za domaćinstvo</t>
  </si>
  <si>
    <t>Medicinska oprema</t>
  </si>
  <si>
    <t>Laboratorijska oprema</t>
  </si>
  <si>
    <t>NEMATERIJALNA IMOVINA</t>
  </si>
  <si>
    <t>Kompjuterski softver</t>
  </si>
  <si>
    <t>Jubilarne nagrade</t>
  </si>
  <si>
    <t>Usluge vodovoda i kanalizacije</t>
  </si>
  <si>
    <t>Dimničarske usluge</t>
  </si>
  <si>
    <t>Novč.kazne po rešenju sudova</t>
  </si>
  <si>
    <t xml:space="preserve">
REPUBLIKA
OPŠTINA
</t>
  </si>
  <si>
    <t xml:space="preserve"> </t>
  </si>
  <si>
    <t>Amortizacija zgrada i gradj.objekta</t>
  </si>
  <si>
    <t>Filijala Beograd-namene iz ugovora</t>
  </si>
  <si>
    <t>Prihodi od donacije - ostalo</t>
  </si>
  <si>
    <t>UKUPNO PRIHODI 
I PRIMANJA(VII+VIII+III)</t>
  </si>
  <si>
    <t>AMORTIZACIJA NEKRETNINE I OPR.</t>
  </si>
  <si>
    <t>Prihodi od kupaca</t>
  </si>
  <si>
    <t>Usluge kliničkog ispitivanja lekova</t>
  </si>
  <si>
    <t>Ostali prihodi</t>
  </si>
  <si>
    <t>Prihodi od poslovne tehničke saradnje</t>
  </si>
  <si>
    <t>Invalidi rada</t>
  </si>
  <si>
    <t>Porodiljsko odsustvo</t>
  </si>
  <si>
    <t>Rashodi za obrazovanje dece zaposlenih</t>
  </si>
  <si>
    <t>Pomoć u slučaju smrti zaposlenih</t>
  </si>
  <si>
    <t>Ostale pomoći zaposlenima</t>
  </si>
  <si>
    <t>Otpremnina prilikom odlaska u penziju</t>
  </si>
  <si>
    <t>Nakn.članovima U.O. i N.O.</t>
  </si>
  <si>
    <t>Usluge zaštite imovine</t>
  </si>
  <si>
    <t>Osiguranje opreme</t>
  </si>
  <si>
    <t>Osiguranje od odgovornosti prema trećim licima</t>
  </si>
  <si>
    <t>Troškovi pl. prometa</t>
  </si>
  <si>
    <t>Troškovi bank.usluga</t>
  </si>
  <si>
    <t>Radio televizijska pretplata-Kablovska televizija</t>
  </si>
  <si>
    <t>Ostale administrativne usluge</t>
  </si>
  <si>
    <t>Objavljivanje tendera i stručnih oglasa</t>
  </si>
  <si>
    <t>Naknade clanovima U.O. i N.O.</t>
  </si>
  <si>
    <t>Laboratorijske usluge</t>
  </si>
  <si>
    <t>Ostale medicinske usluge</t>
  </si>
  <si>
    <t>Radovi na komunikacionim instalacijama</t>
  </si>
  <si>
    <t>Tekuće popravke i održavanje ostalih objekata</t>
  </si>
  <si>
    <t>Mehaničke popravke</t>
  </si>
  <si>
    <t>Popravke električne i elektronske opreme</t>
  </si>
  <si>
    <t>Ostale popravke i održavanje opreme za saobraćaj</t>
  </si>
  <si>
    <t>Oprema za komunikaciju</t>
  </si>
  <si>
    <t>Elektronska i fotografska oprema</t>
  </si>
  <si>
    <t>Oprema za domaćinstvo i ugostiteljstvo</t>
  </si>
  <si>
    <t>Birotehnička oprema</t>
  </si>
  <si>
    <t>Tekuće popravke i održavanje opreme za poljoprivredu</t>
  </si>
  <si>
    <t>Tekuće popravke i održavanje opreme za očuvanje živorne sredine</t>
  </si>
  <si>
    <t>Tekuće popravke i održavanje opreme za javnu bezbednost</t>
  </si>
  <si>
    <t>Ostali materijali za očuvanje životne sredine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</si>
  <si>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</si>
  <si>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</si>
  <si>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</si>
  <si>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</si>
  <si>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</si>
  <si>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Implantati u ortopediji-endoproteze</t>
  </si>
  <si>
    <t>Ostali ugradni materijal u ortopediji</t>
  </si>
  <si>
    <t>Pejsmejkeri i elektrode</t>
  </si>
  <si>
    <t>Mrežice</t>
  </si>
  <si>
    <t>Hemijska sredstva za čišenje</t>
  </si>
  <si>
    <t>Inventar za održavanje higijene</t>
  </si>
  <si>
    <t>Ostali materijal za održavanje higijene</t>
  </si>
  <si>
    <t>Namirnice za pripremanje hrane</t>
  </si>
  <si>
    <t>Ostali materijali za ugostiteljstvo</t>
  </si>
  <si>
    <t>Kazne za kašnjenja</t>
  </si>
  <si>
    <t>Republičke kazne i penali</t>
  </si>
  <si>
    <t>Potrošni materijal</t>
  </si>
  <si>
    <t>Rezervni delovi</t>
  </si>
  <si>
    <t>Pokloni za decu zaposlenih</t>
  </si>
  <si>
    <t>Računske masine</t>
  </si>
  <si>
    <t>Elektronska oprema</t>
  </si>
  <si>
    <t>Nematerijalna sredstva -Izrada sajta</t>
  </si>
  <si>
    <t>KBC "Bežanijska kosa"</t>
  </si>
  <si>
    <t>Bežanijska kosa bb</t>
  </si>
  <si>
    <t>EKONOMSKO-FINANSIJSKE POSLOVE</t>
  </si>
  <si>
    <t>Magistralni i galenski preparati</t>
  </si>
  <si>
    <t>Sanitetski i drugi potrošni materijal - Preparati</t>
  </si>
  <si>
    <t>Cveće i zelenilo</t>
  </si>
  <si>
    <t>DONACIJE DOTACIJE I TRANSFERI</t>
  </si>
  <si>
    <t>Otpremnine</t>
  </si>
  <si>
    <t>Ostali porezi - za donacije</t>
  </si>
  <si>
    <t>VARIJA ŠUŠA</t>
  </si>
  <si>
    <t xml:space="preserve">TEKUĆE POPRAVKE 
I ODRZAVANJE </t>
  </si>
  <si>
    <t>Odeća obuća i uniforme</t>
  </si>
  <si>
    <t>Usluge održavanja računara ( servera i mreže)</t>
  </si>
  <si>
    <t>ŠEF KNJIGOVODSTVA</t>
  </si>
  <si>
    <t>Ostale popravke i održavanje administrativne opreme</t>
  </si>
  <si>
    <t>Usluge obrazovanja i usavršavanja zaposlenih</t>
  </si>
  <si>
    <t>Usluge održavanja softvera</t>
  </si>
  <si>
    <t>Ulja i maziva</t>
  </si>
  <si>
    <t xml:space="preserve">Ostali medicinski i laboratorijski materijal </t>
  </si>
  <si>
    <t>Usluge javnog zdravstva - inspekcija i analiza</t>
  </si>
  <si>
    <t>Zidarski radovi</t>
  </si>
  <si>
    <t>Stolarski radovi</t>
  </si>
  <si>
    <t>Molerski radovi</t>
  </si>
  <si>
    <t>Ostale usluge i materijali za tekuće popravke i održavanje zgrada</t>
  </si>
  <si>
    <t>Lekovi van liste lekova</t>
  </si>
  <si>
    <t xml:space="preserve">OTPLATA KAMATA </t>
  </si>
  <si>
    <t>OTPLATA KAMATA I PRATEĆI TROŠKOVI ZADUŽIVANJA</t>
  </si>
  <si>
    <t>Ugradna oprema</t>
  </si>
  <si>
    <t>MARIJA KOMARČEVIĆ</t>
  </si>
  <si>
    <t>Telefoni</t>
  </si>
  <si>
    <t>Taksi prevoz</t>
  </si>
  <si>
    <t>Ostali materijal za prevozna sredstva (rez.delovi, gume)</t>
  </si>
  <si>
    <t xml:space="preserve">Reprezentacija </t>
  </si>
  <si>
    <t>Ostale opšte usluge</t>
  </si>
  <si>
    <t>Dnevnica (ishrana) za putovanje u okviru redovnog rada</t>
  </si>
  <si>
    <t>Troškovi putovanja u okviru redovnog rada (autobus,voz,)</t>
  </si>
  <si>
    <t>Troškovi službenih putovanja u zemlji</t>
  </si>
  <si>
    <t>Troškovi službenih putovanja  u inostranstvo</t>
  </si>
  <si>
    <t>Odvoz otpada-pogrebne usluge</t>
  </si>
  <si>
    <t>Otplata kamata za PIO</t>
  </si>
  <si>
    <t>Izgradnja zgrada i objekata - bolnice, domova zdravlja i staračkih domova</t>
  </si>
  <si>
    <t>Gradske takse</t>
  </si>
  <si>
    <t>Usluge pranja veša</t>
  </si>
  <si>
    <t>Vizuelna umetnost</t>
  </si>
  <si>
    <t>Kotizacije</t>
  </si>
  <si>
    <t>Druge usluge obrazovanja i usavršavanja zaposlenih</t>
  </si>
  <si>
    <t>Ostale stručne usluge</t>
  </si>
  <si>
    <t xml:space="preserve">Tekuće popravke i održavanje medicinske  i laboratorijske opreme </t>
  </si>
  <si>
    <t>Kapitalno održavanje zgrada bolnice - Investicioni radovi</t>
  </si>
  <si>
    <t xml:space="preserve">Troškovi selidbe i prevoza </t>
  </si>
  <si>
    <t>Limarski radovi na vozilima</t>
  </si>
  <si>
    <t>Oprema za javnu bezbednost</t>
  </si>
  <si>
    <t xml:space="preserve">POMOĆNIK DIREKTORA  ZA </t>
  </si>
  <si>
    <t>Sanitetski i medicinski potrošni materijal</t>
  </si>
  <si>
    <t>Varijabilni deo naknade</t>
  </si>
  <si>
    <t xml:space="preserve">Ostale tekuće dotacije po zakonu </t>
  </si>
  <si>
    <t>Ostali materijal za posebne namene</t>
  </si>
  <si>
    <t>Ministarstvo zdravlja</t>
  </si>
  <si>
    <t>Ostale nagrade zaposlenima (novogodišnje)</t>
  </si>
  <si>
    <t xml:space="preserve">Novogodišnje nagrade za  zaposlene u zdravstvu </t>
  </si>
  <si>
    <t>Ostale specijalizovane usluge</t>
  </si>
  <si>
    <t>Advokatske usluge</t>
  </si>
  <si>
    <t>Radovi na krovu</t>
  </si>
  <si>
    <t>Prihodi od davanja u zakup</t>
  </si>
  <si>
    <t>Broj:</t>
  </si>
  <si>
    <t xml:space="preserve">Ostali ugradni materijal u hirurgiji </t>
  </si>
  <si>
    <t xml:space="preserve">Datum: </t>
  </si>
  <si>
    <t xml:space="preserve"> FINANSIJSKI PLAN ZA 2024. GODINU</t>
  </si>
  <si>
    <t>PREDLOG FINANSIJSKOG PLANA ZA 2024.GODINU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</si>
</sst>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0"/>
    <numFmt numFmtId="189" formatCode="#,##0.00000000"/>
    <numFmt numFmtId="190" formatCode="#,##0.000000"/>
    <numFmt numFmtId="191" formatCode="#,##0.0000"/>
    <numFmt numFmtId="192" formatCode="#,##0.00000"/>
    <numFmt numFmtId="193" formatCode="#,##0_ ;[Red]\-#,##0\ 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193" fontId="0" fillId="32" borderId="0" xfId="0" applyNumberForma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3" fontId="2" fillId="32" borderId="12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0" fillId="32" borderId="12" xfId="0" applyFill="1" applyBorder="1" applyAlignment="1">
      <alignment horizontal="right"/>
    </xf>
    <xf numFmtId="3" fontId="0" fillId="32" borderId="12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3" fontId="0" fillId="32" borderId="12" xfId="0" applyNumberForma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/>
    </xf>
    <xf numFmtId="193" fontId="2" fillId="32" borderId="12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0" fontId="0" fillId="32" borderId="13" xfId="0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193" fontId="3" fillId="32" borderId="0" xfId="0" applyNumberFormat="1" applyFont="1" applyFill="1" applyBorder="1" applyAlignment="1">
      <alignment wrapText="1"/>
    </xf>
    <xf numFmtId="3" fontId="0" fillId="32" borderId="0" xfId="0" applyNumberFormat="1" applyFill="1" applyAlignment="1">
      <alignment/>
    </xf>
    <xf numFmtId="0" fontId="2" fillId="32" borderId="14" xfId="0" applyFont="1" applyFill="1" applyBorder="1" applyAlignment="1">
      <alignment horizontal="center"/>
    </xf>
    <xf numFmtId="3" fontId="2" fillId="32" borderId="15" xfId="0" applyNumberFormat="1" applyFont="1" applyFill="1" applyBorder="1" applyAlignment="1">
      <alignment horizontal="right"/>
    </xf>
    <xf numFmtId="3" fontId="2" fillId="32" borderId="14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left"/>
    </xf>
    <xf numFmtId="3" fontId="0" fillId="32" borderId="14" xfId="0" applyNumberFormat="1" applyFill="1" applyBorder="1" applyAlignment="1">
      <alignment/>
    </xf>
    <xf numFmtId="0" fontId="0" fillId="32" borderId="12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193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193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4" fontId="2" fillId="32" borderId="0" xfId="0" applyNumberFormat="1" applyFont="1" applyFill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9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0" fontId="47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 horizontal="right"/>
    </xf>
    <xf numFmtId="0" fontId="0" fillId="32" borderId="13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3" fontId="49" fillId="32" borderId="14" xfId="0" applyNumberFormat="1" applyFont="1" applyFill="1" applyBorder="1" applyAlignment="1">
      <alignment/>
    </xf>
    <xf numFmtId="3" fontId="50" fillId="32" borderId="12" xfId="0" applyNumberFormat="1" applyFont="1" applyFill="1" applyBorder="1" applyAlignment="1">
      <alignment/>
    </xf>
    <xf numFmtId="0" fontId="50" fillId="32" borderId="12" xfId="0" applyFont="1" applyFill="1" applyBorder="1" applyAlignment="1">
      <alignment wrapText="1"/>
    </xf>
    <xf numFmtId="3" fontId="50" fillId="32" borderId="12" xfId="0" applyNumberFormat="1" applyFont="1" applyFill="1" applyBorder="1" applyAlignment="1">
      <alignment/>
    </xf>
    <xf numFmtId="0" fontId="50" fillId="32" borderId="12" xfId="0" applyFont="1" applyFill="1" applyBorder="1" applyAlignment="1">
      <alignment/>
    </xf>
    <xf numFmtId="3" fontId="51" fillId="32" borderId="11" xfId="0" applyNumberFormat="1" applyFont="1" applyFill="1" applyBorder="1" applyAlignment="1">
      <alignment/>
    </xf>
    <xf numFmtId="3" fontId="50" fillId="32" borderId="14" xfId="0" applyNumberFormat="1" applyFont="1" applyFill="1" applyBorder="1" applyAlignment="1">
      <alignment/>
    </xf>
    <xf numFmtId="3" fontId="50" fillId="32" borderId="14" xfId="0" applyNumberFormat="1" applyFont="1" applyFill="1" applyBorder="1" applyAlignment="1">
      <alignment/>
    </xf>
    <xf numFmtId="0" fontId="50" fillId="32" borderId="12" xfId="0" applyFont="1" applyFill="1" applyBorder="1" applyAlignment="1">
      <alignment/>
    </xf>
    <xf numFmtId="0" fontId="50" fillId="32" borderId="12" xfId="0" applyFont="1" applyFill="1" applyBorder="1" applyAlignment="1">
      <alignment wrapText="1"/>
    </xf>
    <xf numFmtId="0" fontId="50" fillId="32" borderId="13" xfId="0" applyFont="1" applyFill="1" applyBorder="1" applyAlignment="1">
      <alignment/>
    </xf>
    <xf numFmtId="0" fontId="50" fillId="32" borderId="13" xfId="0" applyFont="1" applyFill="1" applyBorder="1" applyAlignment="1">
      <alignment/>
    </xf>
    <xf numFmtId="0" fontId="50" fillId="32" borderId="13" xfId="0" applyFont="1" applyFill="1" applyBorder="1" applyAlignment="1">
      <alignment wrapText="1"/>
    </xf>
    <xf numFmtId="0" fontId="0" fillId="32" borderId="13" xfId="0" applyFont="1" applyFill="1" applyBorder="1" applyAlignment="1">
      <alignment horizontal="justify" wrapText="1"/>
    </xf>
    <xf numFmtId="0" fontId="0" fillId="32" borderId="13" xfId="0" applyFont="1" applyFill="1" applyBorder="1" applyAlignment="1">
      <alignment/>
    </xf>
    <xf numFmtId="3" fontId="51" fillId="32" borderId="14" xfId="0" applyNumberFormat="1" applyFont="1" applyFill="1" applyBorder="1" applyAlignment="1">
      <alignment/>
    </xf>
    <xf numFmtId="193" fontId="2" fillId="32" borderId="12" xfId="0" applyNumberFormat="1" applyFont="1" applyFill="1" applyBorder="1" applyAlignment="1">
      <alignment/>
    </xf>
    <xf numFmtId="3" fontId="50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51" fillId="32" borderId="12" xfId="0" applyFont="1" applyFill="1" applyBorder="1" applyAlignment="1">
      <alignment/>
    </xf>
    <xf numFmtId="3" fontId="50" fillId="32" borderId="15" xfId="0" applyNumberFormat="1" applyFont="1" applyFill="1" applyBorder="1" applyAlignment="1">
      <alignment/>
    </xf>
    <xf numFmtId="0" fontId="51" fillId="32" borderId="12" xfId="0" applyFont="1" applyFill="1" applyBorder="1" applyAlignment="1">
      <alignment wrapText="1"/>
    </xf>
    <xf numFmtId="0" fontId="50" fillId="32" borderId="12" xfId="0" applyFont="1" applyFill="1" applyBorder="1" applyAlignment="1">
      <alignment horizontal="center"/>
    </xf>
    <xf numFmtId="3" fontId="49" fillId="32" borderId="12" xfId="0" applyNumberFormat="1" applyFont="1" applyFill="1" applyBorder="1" applyAlignment="1">
      <alignment/>
    </xf>
    <xf numFmtId="3" fontId="50" fillId="32" borderId="10" xfId="0" applyNumberFormat="1" applyFont="1" applyFill="1" applyBorder="1" applyAlignment="1">
      <alignment/>
    </xf>
    <xf numFmtId="193" fontId="52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3" fontId="50" fillId="32" borderId="11" xfId="0" applyNumberFormat="1" applyFont="1" applyFill="1" applyBorder="1" applyAlignment="1">
      <alignment/>
    </xf>
    <xf numFmtId="3" fontId="51" fillId="32" borderId="15" xfId="0" applyNumberFormat="1" applyFont="1" applyFill="1" applyBorder="1" applyAlignment="1">
      <alignment/>
    </xf>
    <xf numFmtId="0" fontId="49" fillId="32" borderId="0" xfId="0" applyFont="1" applyFill="1" applyAlignment="1">
      <alignment/>
    </xf>
    <xf numFmtId="3" fontId="51" fillId="32" borderId="12" xfId="0" applyNumberFormat="1" applyFont="1" applyFill="1" applyBorder="1" applyAlignment="1">
      <alignment/>
    </xf>
    <xf numFmtId="3" fontId="50" fillId="32" borderId="12" xfId="0" applyNumberFormat="1" applyFont="1" applyFill="1" applyBorder="1" applyAlignment="1">
      <alignment horizontal="right"/>
    </xf>
    <xf numFmtId="3" fontId="50" fillId="32" borderId="11" xfId="0" applyNumberFormat="1" applyFont="1" applyFill="1" applyBorder="1" applyAlignment="1">
      <alignment/>
    </xf>
    <xf numFmtId="3" fontId="51" fillId="32" borderId="14" xfId="0" applyNumberFormat="1" applyFont="1" applyFill="1" applyBorder="1" applyAlignment="1">
      <alignment/>
    </xf>
    <xf numFmtId="3" fontId="51" fillId="32" borderId="12" xfId="0" applyNumberFormat="1" applyFont="1" applyFill="1" applyBorder="1" applyAlignment="1">
      <alignment/>
    </xf>
    <xf numFmtId="3" fontId="50" fillId="0" borderId="14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6"/>
  <sheetViews>
    <sheetView tabSelected="1" zoomScalePageLayoutView="0" workbookViewId="0" topLeftCell="A191">
      <selection activeCell="F218" sqref="F218"/>
    </sheetView>
  </sheetViews>
  <sheetFormatPr defaultColWidth="9.140625" defaultRowHeight="12.75"/>
  <cols>
    <col min="1" max="1" width="4.140625" style="1" customWidth="1"/>
    <col min="2" max="2" width="8.8515625" style="1" customWidth="1"/>
    <col min="3" max="3" width="67.00390625" style="1" bestFit="1" customWidth="1"/>
    <col min="4" max="4" width="12.7109375" style="4" customWidth="1"/>
    <col min="5" max="5" width="13.57421875" style="1" customWidth="1"/>
    <col min="6" max="6" width="13.00390625" style="1" customWidth="1"/>
    <col min="7" max="7" width="13.57421875" style="1" customWidth="1"/>
    <col min="8" max="8" width="14.28125" style="1" customWidth="1"/>
    <col min="9" max="9" width="9.140625" style="1" customWidth="1"/>
    <col min="10" max="10" width="13.8515625" style="1" bestFit="1" customWidth="1"/>
    <col min="11" max="11" width="9.140625" style="1" customWidth="1"/>
    <col min="12" max="12" width="16.00390625" style="1" customWidth="1"/>
    <col min="13" max="14" width="9.140625" style="1" customWidth="1"/>
    <col min="15" max="15" width="13.8515625" style="1" bestFit="1" customWidth="1"/>
    <col min="16" max="16384" width="9.140625" style="1" customWidth="1"/>
  </cols>
  <sheetData>
    <row r="1" ht="12.75">
      <c r="A1" s="1" t="s">
        <v>148</v>
      </c>
    </row>
    <row r="2" spans="1:4" ht="12.75">
      <c r="A2" s="1" t="s">
        <v>149</v>
      </c>
      <c r="D2" s="111"/>
    </row>
    <row r="3" spans="1:2" ht="12.75">
      <c r="A3" s="85" t="s">
        <v>212</v>
      </c>
      <c r="B3" s="104"/>
    </row>
    <row r="4" spans="1:5" ht="12.75">
      <c r="A4" s="85" t="s">
        <v>214</v>
      </c>
      <c r="B4" s="104"/>
      <c r="E4" s="116"/>
    </row>
    <row r="5" spans="1:8" ht="20.25">
      <c r="A5" s="126" t="s">
        <v>215</v>
      </c>
      <c r="B5" s="126"/>
      <c r="C5" s="126"/>
      <c r="D5" s="126"/>
      <c r="E5" s="126"/>
      <c r="F5" s="126"/>
      <c r="G5" s="126"/>
      <c r="H5" s="126"/>
    </row>
    <row r="7" spans="1:5" ht="18">
      <c r="A7" s="3" t="s">
        <v>0</v>
      </c>
      <c r="E7" s="104"/>
    </row>
    <row r="9" spans="1:7" ht="12.75" customHeight="1">
      <c r="A9" s="127" t="s">
        <v>24</v>
      </c>
      <c r="B9" s="123" t="s">
        <v>1</v>
      </c>
      <c r="C9" s="123" t="s">
        <v>2</v>
      </c>
      <c r="D9" s="5" t="s">
        <v>216</v>
      </c>
      <c r="E9" s="5"/>
      <c r="F9" s="5"/>
      <c r="G9" s="6"/>
    </row>
    <row r="10" spans="1:7" ht="51">
      <c r="A10" s="128"/>
      <c r="B10" s="124"/>
      <c r="C10" s="124"/>
      <c r="D10" s="8" t="s">
        <v>26</v>
      </c>
      <c r="E10" s="9" t="s">
        <v>84</v>
      </c>
      <c r="F10" s="9" t="s">
        <v>27</v>
      </c>
      <c r="G10" s="10" t="s">
        <v>4</v>
      </c>
    </row>
    <row r="11" spans="1:7" ht="12.75">
      <c r="A11" s="11"/>
      <c r="B11" s="11"/>
      <c r="C11" s="12"/>
      <c r="D11" s="13">
        <v>1</v>
      </c>
      <c r="E11" s="13">
        <v>2</v>
      </c>
      <c r="F11" s="13">
        <v>3</v>
      </c>
      <c r="G11" s="13">
        <v>4</v>
      </c>
    </row>
    <row r="12" spans="1:7" s="19" customFormat="1" ht="12.75">
      <c r="A12" s="14">
        <v>1</v>
      </c>
      <c r="B12" s="15">
        <v>741</v>
      </c>
      <c r="C12" s="16" t="s">
        <v>30</v>
      </c>
      <c r="D12" s="18">
        <f>D13</f>
        <v>4346000</v>
      </c>
      <c r="E12" s="17"/>
      <c r="F12" s="18">
        <f>SUM(F13)</f>
        <v>0</v>
      </c>
      <c r="G12" s="18">
        <f>SUM(G13)</f>
        <v>4346000</v>
      </c>
    </row>
    <row r="13" spans="1:7" ht="25.5">
      <c r="A13" s="20"/>
      <c r="B13" s="11">
        <v>741411</v>
      </c>
      <c r="C13" s="98" t="s">
        <v>29</v>
      </c>
      <c r="D13" s="118">
        <v>4346000</v>
      </c>
      <c r="E13" s="82"/>
      <c r="F13" s="82"/>
      <c r="G13" s="21">
        <f>SUM(D13:F13)</f>
        <v>4346000</v>
      </c>
    </row>
    <row r="14" spans="1:7" ht="25.5">
      <c r="A14" s="22">
        <v>2</v>
      </c>
      <c r="B14" s="23">
        <v>742</v>
      </c>
      <c r="C14" s="24" t="s">
        <v>5</v>
      </c>
      <c r="D14" s="27"/>
      <c r="E14" s="25"/>
      <c r="F14" s="25">
        <f>SUM(F15:F19)</f>
        <v>135243180</v>
      </c>
      <c r="G14" s="25">
        <f>SUM(G15:G19)</f>
        <v>135243180</v>
      </c>
    </row>
    <row r="15" spans="1:7" ht="12.75">
      <c r="A15" s="22"/>
      <c r="B15" s="108">
        <v>7421211</v>
      </c>
      <c r="C15" s="100" t="s">
        <v>91</v>
      </c>
      <c r="D15" s="27"/>
      <c r="E15" s="25"/>
      <c r="F15" s="87">
        <v>39769042</v>
      </c>
      <c r="G15" s="21">
        <f>SUM(D15:F15)</f>
        <v>39769042</v>
      </c>
    </row>
    <row r="16" spans="1:7" ht="12.75">
      <c r="A16" s="20"/>
      <c r="B16" s="108">
        <v>7421212</v>
      </c>
      <c r="C16" s="100" t="s">
        <v>92</v>
      </c>
      <c r="D16" s="11"/>
      <c r="E16" s="27"/>
      <c r="F16" s="87">
        <v>82856460</v>
      </c>
      <c r="G16" s="21">
        <f>SUM(D16:F16)</f>
        <v>82856460</v>
      </c>
    </row>
    <row r="17" spans="1:7" ht="12.75">
      <c r="A17" s="20"/>
      <c r="B17" s="108">
        <v>7421214</v>
      </c>
      <c r="C17" s="96" t="s">
        <v>93</v>
      </c>
      <c r="D17" s="11"/>
      <c r="E17" s="27"/>
      <c r="F17" s="87">
        <v>3050678</v>
      </c>
      <c r="G17" s="21">
        <f>SUM(D17:F17)</f>
        <v>3050678</v>
      </c>
    </row>
    <row r="18" spans="1:7" ht="12.75">
      <c r="A18" s="20"/>
      <c r="B18" s="108">
        <v>742122</v>
      </c>
      <c r="C18" s="96" t="s">
        <v>211</v>
      </c>
      <c r="D18" s="11"/>
      <c r="E18" s="27"/>
      <c r="F18" s="87">
        <v>9467000</v>
      </c>
      <c r="G18" s="21">
        <f>SUM(D18:F18)</f>
        <v>9467000</v>
      </c>
    </row>
    <row r="19" spans="1:7" ht="12.75">
      <c r="A19" s="20"/>
      <c r="B19" s="26">
        <v>7423715</v>
      </c>
      <c r="C19" s="100" t="s">
        <v>94</v>
      </c>
      <c r="D19" s="11"/>
      <c r="E19" s="27"/>
      <c r="F19" s="27">
        <v>100000</v>
      </c>
      <c r="G19" s="21">
        <f>SUM(D19:F19)</f>
        <v>100000</v>
      </c>
    </row>
    <row r="20" spans="1:7" s="19" customFormat="1" ht="25.5">
      <c r="A20" s="14">
        <v>3</v>
      </c>
      <c r="B20" s="15">
        <v>744</v>
      </c>
      <c r="C20" s="28" t="s">
        <v>31</v>
      </c>
      <c r="D20" s="15"/>
      <c r="E20" s="29"/>
      <c r="F20" s="29">
        <f>SUM(F21:F21)</f>
        <v>7000000</v>
      </c>
      <c r="G20" s="29">
        <f>SUM(G21:G21)</f>
        <v>7000000</v>
      </c>
    </row>
    <row r="21" spans="1:7" s="32" customFormat="1" ht="12.75">
      <c r="A21" s="30"/>
      <c r="B21" s="31">
        <v>744141</v>
      </c>
      <c r="C21" s="83" t="s">
        <v>88</v>
      </c>
      <c r="D21" s="31"/>
      <c r="E21" s="21"/>
      <c r="F21" s="89">
        <v>7000000</v>
      </c>
      <c r="G21" s="21">
        <f>SUM(D21:F21)</f>
        <v>7000000</v>
      </c>
    </row>
    <row r="22" spans="1:7" s="19" customFormat="1" ht="25.5">
      <c r="A22" s="14">
        <v>5</v>
      </c>
      <c r="B22" s="15">
        <v>771</v>
      </c>
      <c r="C22" s="28" t="s">
        <v>7</v>
      </c>
      <c r="D22" s="15"/>
      <c r="E22" s="29">
        <f>SUM(E23:E24)</f>
        <v>0</v>
      </c>
      <c r="F22" s="29"/>
      <c r="G22" s="29">
        <f>SUM(G23:G24)</f>
        <v>0</v>
      </c>
    </row>
    <row r="23" spans="1:7" s="32" customFormat="1" ht="12.75">
      <c r="A23" s="30"/>
      <c r="B23" s="35">
        <v>7711112</v>
      </c>
      <c r="C23" s="99" t="s">
        <v>32</v>
      </c>
      <c r="D23" s="31"/>
      <c r="E23" s="21">
        <v>0</v>
      </c>
      <c r="F23" s="21"/>
      <c r="G23" s="21">
        <f>SUM(D23:F23)</f>
        <v>0</v>
      </c>
    </row>
    <row r="24" spans="1:7" s="32" customFormat="1" ht="12.75">
      <c r="A24" s="30"/>
      <c r="B24" s="35">
        <v>7711113</v>
      </c>
      <c r="C24" s="99" t="s">
        <v>95</v>
      </c>
      <c r="D24" s="31"/>
      <c r="E24" s="21">
        <v>0</v>
      </c>
      <c r="F24" s="21"/>
      <c r="G24" s="21">
        <f>SUM(D24:F24)</f>
        <v>0</v>
      </c>
    </row>
    <row r="25" spans="1:7" s="19" customFormat="1" ht="25.5">
      <c r="A25" s="14">
        <v>6</v>
      </c>
      <c r="B25" s="15">
        <v>772</v>
      </c>
      <c r="C25" s="28" t="s">
        <v>7</v>
      </c>
      <c r="D25" s="29">
        <f>SUM(D26:D26)</f>
        <v>0</v>
      </c>
      <c r="E25" s="29">
        <f>SUM(E26:E26)</f>
        <v>0</v>
      </c>
      <c r="F25" s="29"/>
      <c r="G25" s="29">
        <f>SUM(G26:G26)</f>
        <v>0</v>
      </c>
    </row>
    <row r="26" spans="1:7" s="32" customFormat="1" ht="12.75">
      <c r="A26" s="30"/>
      <c r="B26" s="35">
        <v>7721112</v>
      </c>
      <c r="C26" s="99" t="s">
        <v>96</v>
      </c>
      <c r="D26" s="31"/>
      <c r="E26" s="21"/>
      <c r="F26" s="21"/>
      <c r="G26" s="21">
        <f aca="true" t="shared" si="0" ref="G26:G36">SUM(D26:F26)</f>
        <v>0</v>
      </c>
    </row>
    <row r="27" spans="1:7" ht="12.75">
      <c r="A27" s="22">
        <v>7</v>
      </c>
      <c r="B27" s="23">
        <v>781</v>
      </c>
      <c r="C27" s="37" t="s">
        <v>28</v>
      </c>
      <c r="D27" s="25">
        <f>SUM(D28:D36)</f>
        <v>4709209000</v>
      </c>
      <c r="E27" s="25"/>
      <c r="F27" s="25"/>
      <c r="G27" s="25">
        <f t="shared" si="0"/>
        <v>4709209000</v>
      </c>
    </row>
    <row r="28" spans="1:7" ht="12.75">
      <c r="A28" s="20"/>
      <c r="B28" s="11">
        <v>7811111</v>
      </c>
      <c r="C28" s="97" t="s">
        <v>87</v>
      </c>
      <c r="D28" s="87">
        <v>4165667000</v>
      </c>
      <c r="E28" s="27"/>
      <c r="F28" s="27"/>
      <c r="G28" s="27">
        <f t="shared" si="0"/>
        <v>4165667000</v>
      </c>
    </row>
    <row r="29" spans="1:7" ht="12.75">
      <c r="A29" s="20"/>
      <c r="B29" s="11">
        <v>7811115</v>
      </c>
      <c r="C29" s="34" t="s">
        <v>33</v>
      </c>
      <c r="D29" s="89">
        <v>3987000</v>
      </c>
      <c r="E29" s="27"/>
      <c r="F29" s="27"/>
      <c r="G29" s="27">
        <f t="shared" si="0"/>
        <v>3987000</v>
      </c>
    </row>
    <row r="30" spans="1:7" ht="12.75">
      <c r="A30" s="20"/>
      <c r="B30" s="55">
        <v>7811111</v>
      </c>
      <c r="C30" s="83" t="s">
        <v>172</v>
      </c>
      <c r="D30" s="87">
        <v>280000000</v>
      </c>
      <c r="E30" s="27"/>
      <c r="F30" s="27"/>
      <c r="G30" s="27">
        <f t="shared" si="0"/>
        <v>280000000</v>
      </c>
    </row>
    <row r="31" spans="1:7" ht="12.75">
      <c r="A31" s="20"/>
      <c r="B31" s="11">
        <v>7811111</v>
      </c>
      <c r="C31" s="97" t="s">
        <v>155</v>
      </c>
      <c r="D31" s="87">
        <v>7000000</v>
      </c>
      <c r="E31" s="27"/>
      <c r="F31" s="27"/>
      <c r="G31" s="27">
        <f t="shared" si="0"/>
        <v>7000000</v>
      </c>
    </row>
    <row r="32" spans="1:7" ht="12.75">
      <c r="A32" s="20"/>
      <c r="B32" s="11">
        <v>7811111</v>
      </c>
      <c r="C32" s="83" t="s">
        <v>80</v>
      </c>
      <c r="D32" s="87">
        <v>19000000</v>
      </c>
      <c r="E32" s="27"/>
      <c r="F32" s="27"/>
      <c r="G32" s="27">
        <f t="shared" si="0"/>
        <v>19000000</v>
      </c>
    </row>
    <row r="33" spans="1:7" ht="12.75">
      <c r="A33" s="20"/>
      <c r="B33" s="11">
        <v>7811111</v>
      </c>
      <c r="C33" s="83" t="s">
        <v>98</v>
      </c>
      <c r="D33" s="87">
        <v>300000</v>
      </c>
      <c r="E33" s="27"/>
      <c r="F33" s="27"/>
      <c r="G33" s="27">
        <f t="shared" si="0"/>
        <v>300000</v>
      </c>
    </row>
    <row r="34" spans="1:7" ht="12.75">
      <c r="A34" s="20"/>
      <c r="B34" s="11">
        <v>7811111</v>
      </c>
      <c r="C34" s="83" t="s">
        <v>99</v>
      </c>
      <c r="D34" s="87">
        <v>3000000</v>
      </c>
      <c r="E34" s="27"/>
      <c r="F34" s="27"/>
      <c r="G34" s="27">
        <f t="shared" si="0"/>
        <v>3000000</v>
      </c>
    </row>
    <row r="35" spans="1:7" ht="12.75">
      <c r="A35" s="20"/>
      <c r="B35" s="11">
        <v>7811111</v>
      </c>
      <c r="C35" s="97" t="s">
        <v>202</v>
      </c>
      <c r="D35" s="87">
        <v>219455000</v>
      </c>
      <c r="E35" s="27"/>
      <c r="F35" s="27"/>
      <c r="G35" s="27">
        <f t="shared" si="0"/>
        <v>219455000</v>
      </c>
    </row>
    <row r="36" spans="1:7" ht="12.75">
      <c r="A36" s="20"/>
      <c r="B36" s="11">
        <v>7811111</v>
      </c>
      <c r="C36" s="97" t="s">
        <v>207</v>
      </c>
      <c r="D36" s="87">
        <v>10800000</v>
      </c>
      <c r="E36" s="27"/>
      <c r="F36" s="27"/>
      <c r="G36" s="27">
        <f t="shared" si="0"/>
        <v>10800000</v>
      </c>
    </row>
    <row r="37" spans="1:7" ht="12.75">
      <c r="A37" s="22">
        <v>8</v>
      </c>
      <c r="B37" s="23">
        <v>791</v>
      </c>
      <c r="C37" s="37" t="s">
        <v>6</v>
      </c>
      <c r="D37" s="25"/>
      <c r="E37" s="25">
        <f>SUM(E38:E38)</f>
        <v>440300000</v>
      </c>
      <c r="F37" s="25"/>
      <c r="G37" s="25">
        <f>SUM(G38:G38)</f>
        <v>440300000</v>
      </c>
    </row>
    <row r="38" spans="1:7" ht="12.75">
      <c r="A38" s="20"/>
      <c r="B38" s="11">
        <v>791111</v>
      </c>
      <c r="C38" s="96" t="s">
        <v>205</v>
      </c>
      <c r="D38" s="27"/>
      <c r="E38" s="87">
        <v>440300000</v>
      </c>
      <c r="F38" s="27"/>
      <c r="G38" s="27">
        <f>SUM(D38:F38)</f>
        <v>440300000</v>
      </c>
    </row>
    <row r="39" spans="1:7" ht="12.75">
      <c r="A39" s="11"/>
      <c r="B39" s="11"/>
      <c r="C39" s="37" t="s">
        <v>8</v>
      </c>
      <c r="D39" s="25">
        <f>D12+D14+D20+D22+D25+D27+D37</f>
        <v>4713555000</v>
      </c>
      <c r="E39" s="38">
        <f>E12+E14+E20+E22+E25+E27+E37</f>
        <v>440300000</v>
      </c>
      <c r="F39" s="38">
        <f>F12+F14+F20+F22+F25+F27+F37</f>
        <v>142243180</v>
      </c>
      <c r="G39" s="38">
        <f>G12+G14+G20+G22+G25+G27+G37</f>
        <v>5296098180</v>
      </c>
    </row>
    <row r="40" spans="1:7" ht="25.5">
      <c r="A40" s="14">
        <v>9</v>
      </c>
      <c r="B40" s="11">
        <v>813000</v>
      </c>
      <c r="C40" s="40" t="s">
        <v>9</v>
      </c>
      <c r="D40" s="27"/>
      <c r="E40" s="27"/>
      <c r="F40" s="87">
        <v>500000</v>
      </c>
      <c r="G40" s="25">
        <f>SUM(D40:F40)</f>
        <v>500000</v>
      </c>
    </row>
    <row r="41" spans="1:7" ht="25.5">
      <c r="A41" s="11"/>
      <c r="B41" s="11"/>
      <c r="C41" s="24" t="s">
        <v>89</v>
      </c>
      <c r="D41" s="25">
        <f>SUM(D39:D40)</f>
        <v>4713555000</v>
      </c>
      <c r="E41" s="25">
        <f>SUM(E39:E40)</f>
        <v>440300000</v>
      </c>
      <c r="F41" s="38">
        <f>SUM(F39:F40)</f>
        <v>142743180</v>
      </c>
      <c r="G41" s="38">
        <f>SUM(G39:G40)</f>
        <v>5296598180</v>
      </c>
    </row>
    <row r="42" spans="1:8" ht="12.75">
      <c r="A42" s="7"/>
      <c r="B42" s="7"/>
      <c r="C42" s="41"/>
      <c r="D42" s="42"/>
      <c r="E42" s="39"/>
      <c r="F42" s="39"/>
      <c r="G42" s="39"/>
      <c r="H42" s="39"/>
    </row>
    <row r="43" spans="1:8" ht="12.75">
      <c r="A43" s="7"/>
      <c r="B43" s="7"/>
      <c r="C43" s="41"/>
      <c r="D43" s="42"/>
      <c r="E43" s="39"/>
      <c r="F43" s="39"/>
      <c r="G43" s="39"/>
      <c r="H43" s="39"/>
    </row>
    <row r="44" spans="1:8" ht="12.75">
      <c r="A44" s="7"/>
      <c r="B44" s="7"/>
      <c r="C44" s="41"/>
      <c r="D44" s="42"/>
      <c r="E44" s="39"/>
      <c r="F44" s="39"/>
      <c r="G44" s="39"/>
      <c r="H44" s="39"/>
    </row>
    <row r="45" spans="1:8" ht="12.75">
      <c r="A45" s="7"/>
      <c r="B45" s="7"/>
      <c r="C45" s="41"/>
      <c r="D45" s="42"/>
      <c r="E45" s="39"/>
      <c r="F45" s="39"/>
      <c r="G45" s="39"/>
      <c r="H45" s="39"/>
    </row>
    <row r="46" spans="1:8" ht="12.75">
      <c r="A46" s="7"/>
      <c r="B46" s="7"/>
      <c r="C46" s="41"/>
      <c r="D46" s="42"/>
      <c r="E46" s="39"/>
      <c r="F46" s="39"/>
      <c r="G46" s="39"/>
      <c r="H46" s="39"/>
    </row>
    <row r="47" spans="1:5" ht="18">
      <c r="A47" s="3" t="s">
        <v>10</v>
      </c>
      <c r="E47" s="43"/>
    </row>
    <row r="48" spans="1:7" ht="12.75" customHeight="1">
      <c r="A48" s="127" t="s">
        <v>24</v>
      </c>
      <c r="B48" s="123" t="s">
        <v>1</v>
      </c>
      <c r="C48" s="123" t="s">
        <v>2</v>
      </c>
      <c r="D48" s="5" t="s">
        <v>216</v>
      </c>
      <c r="E48" s="5"/>
      <c r="F48" s="5"/>
      <c r="G48" s="6"/>
    </row>
    <row r="49" spans="1:7" ht="38.25" customHeight="1">
      <c r="A49" s="128"/>
      <c r="B49" s="124"/>
      <c r="C49" s="124"/>
      <c r="D49" s="8" t="s">
        <v>26</v>
      </c>
      <c r="E49" s="9" t="s">
        <v>3</v>
      </c>
      <c r="F49" s="9" t="s">
        <v>27</v>
      </c>
      <c r="G49" s="10" t="s">
        <v>4</v>
      </c>
    </row>
    <row r="50" spans="1:7" ht="12.75">
      <c r="A50" s="11"/>
      <c r="B50" s="11"/>
      <c r="C50" s="11"/>
      <c r="D50" s="44">
        <v>2</v>
      </c>
      <c r="E50" s="13">
        <v>3</v>
      </c>
      <c r="F50" s="13">
        <v>4</v>
      </c>
      <c r="G50" s="13">
        <v>5</v>
      </c>
    </row>
    <row r="51" spans="1:7" s="19" customFormat="1" ht="12.75">
      <c r="A51" s="14">
        <v>1</v>
      </c>
      <c r="B51" s="15">
        <v>41</v>
      </c>
      <c r="C51" s="15" t="s">
        <v>11</v>
      </c>
      <c r="D51" s="45">
        <f>D52+D53+D54+D57+D64+D66</f>
        <v>1902567000</v>
      </c>
      <c r="E51" s="18">
        <f>E52+E53+E54+E57+E64+E66</f>
        <v>7080000</v>
      </c>
      <c r="F51" s="18">
        <f>F52+F53+F54+F57+F64+F66</f>
        <v>40222000</v>
      </c>
      <c r="G51" s="18">
        <f>G52+G53+G54+G57+G64+G66</f>
        <v>1949869000</v>
      </c>
    </row>
    <row r="52" spans="1:7" ht="12.75">
      <c r="A52" s="22"/>
      <c r="B52" s="23">
        <v>411</v>
      </c>
      <c r="C52" s="23" t="s">
        <v>34</v>
      </c>
      <c r="D52" s="120">
        <v>1578818283</v>
      </c>
      <c r="E52" s="117">
        <v>6100000</v>
      </c>
      <c r="F52" s="117">
        <v>28222000</v>
      </c>
      <c r="G52" s="25">
        <f>SUM(D52:F52)</f>
        <v>1613140283</v>
      </c>
    </row>
    <row r="53" spans="1:7" s="19" customFormat="1" ht="12.75">
      <c r="A53" s="14"/>
      <c r="B53" s="15">
        <v>412</v>
      </c>
      <c r="C53" s="105" t="s">
        <v>35</v>
      </c>
      <c r="D53" s="101">
        <v>254884717</v>
      </c>
      <c r="E53" s="121">
        <v>980000</v>
      </c>
      <c r="F53" s="121">
        <v>4400000</v>
      </c>
      <c r="G53" s="29">
        <f>SUM(D53:F53)</f>
        <v>260264717</v>
      </c>
    </row>
    <row r="54" spans="1:7" s="19" customFormat="1" ht="12.75">
      <c r="A54" s="14"/>
      <c r="B54" s="15">
        <v>413</v>
      </c>
      <c r="C54" s="48" t="s">
        <v>36</v>
      </c>
      <c r="D54" s="36">
        <f>SUM(D55:D56)</f>
        <v>0</v>
      </c>
      <c r="E54" s="36">
        <f>SUM(E55:E56)</f>
        <v>0</v>
      </c>
      <c r="F54" s="36">
        <f>SUM(F55:F56)</f>
        <v>1800000</v>
      </c>
      <c r="G54" s="29">
        <f>SUM(D54:F54)</f>
        <v>1800000</v>
      </c>
    </row>
    <row r="55" spans="1:7" s="85" customFormat="1" ht="12.75">
      <c r="A55" s="49"/>
      <c r="B55" s="50">
        <v>413142</v>
      </c>
      <c r="C55" s="51" t="s">
        <v>144</v>
      </c>
      <c r="D55" s="84"/>
      <c r="E55" s="52"/>
      <c r="F55" s="119">
        <v>1500000</v>
      </c>
      <c r="G55" s="27">
        <f>SUM(D55:F55)</f>
        <v>1500000</v>
      </c>
    </row>
    <row r="56" spans="1:7" ht="12.75">
      <c r="A56" s="22"/>
      <c r="B56" s="20">
        <v>413151</v>
      </c>
      <c r="C56" s="53" t="s">
        <v>37</v>
      </c>
      <c r="D56" s="93"/>
      <c r="E56" s="27"/>
      <c r="F56" s="87">
        <v>300000</v>
      </c>
      <c r="G56" s="27">
        <f>SUM(D56:F56)</f>
        <v>300000</v>
      </c>
    </row>
    <row r="57" spans="1:7" s="19" customFormat="1" ht="12.75">
      <c r="A57" s="14"/>
      <c r="B57" s="15">
        <v>414</v>
      </c>
      <c r="C57" s="15" t="s">
        <v>38</v>
      </c>
      <c r="D57" s="36">
        <f>SUM(D58:D63)</f>
        <v>10300000</v>
      </c>
      <c r="E57" s="36">
        <f>SUM(E58:E63)</f>
        <v>0</v>
      </c>
      <c r="F57" s="36">
        <f>SUM(F58:F63)</f>
        <v>1300000</v>
      </c>
      <c r="G57" s="36">
        <f>SUM(G58:G63)</f>
        <v>11600000</v>
      </c>
    </row>
    <row r="58" spans="1:7" s="19" customFormat="1" ht="12.75">
      <c r="A58" s="14"/>
      <c r="B58" s="55">
        <v>414111</v>
      </c>
      <c r="C58" s="55" t="s">
        <v>39</v>
      </c>
      <c r="D58" s="56"/>
      <c r="E58" s="57"/>
      <c r="F58" s="57"/>
      <c r="G58" s="58">
        <f aca="true" t="shared" si="1" ref="G58:G63">SUM(D58:F58)</f>
        <v>0</v>
      </c>
    </row>
    <row r="59" spans="1:7" s="19" customFormat="1" ht="12.75">
      <c r="A59" s="14"/>
      <c r="B59" s="55">
        <v>414121</v>
      </c>
      <c r="C59" s="55" t="s">
        <v>32</v>
      </c>
      <c r="D59" s="56"/>
      <c r="E59" s="57"/>
      <c r="F59" s="87">
        <v>250000</v>
      </c>
      <c r="G59" s="58">
        <f t="shared" si="1"/>
        <v>250000</v>
      </c>
    </row>
    <row r="60" spans="1:7" s="19" customFormat="1" ht="12.75">
      <c r="A60" s="14"/>
      <c r="B60" s="55">
        <v>414211</v>
      </c>
      <c r="C60" s="55" t="s">
        <v>97</v>
      </c>
      <c r="D60" s="56"/>
      <c r="E60" s="57" t="s">
        <v>85</v>
      </c>
      <c r="F60" s="87">
        <v>500000</v>
      </c>
      <c r="G60" s="58">
        <f t="shared" si="1"/>
        <v>500000</v>
      </c>
    </row>
    <row r="61" spans="1:7" s="19" customFormat="1" ht="12.75">
      <c r="A61" s="14"/>
      <c r="B61" s="55">
        <v>414311</v>
      </c>
      <c r="C61" s="94" t="s">
        <v>100</v>
      </c>
      <c r="D61" s="87">
        <v>7000000</v>
      </c>
      <c r="E61" s="57"/>
      <c r="F61" s="57"/>
      <c r="G61" s="58">
        <f t="shared" si="1"/>
        <v>7000000</v>
      </c>
    </row>
    <row r="62" spans="1:7" s="19" customFormat="1" ht="12.75">
      <c r="A62" s="14"/>
      <c r="B62" s="55">
        <v>414314</v>
      </c>
      <c r="C62" s="94" t="s">
        <v>98</v>
      </c>
      <c r="D62" s="106">
        <v>300000</v>
      </c>
      <c r="E62" s="57"/>
      <c r="F62" s="87">
        <v>50000</v>
      </c>
      <c r="G62" s="58">
        <f t="shared" si="1"/>
        <v>350000</v>
      </c>
    </row>
    <row r="63" spans="1:15" s="19" customFormat="1" ht="12.75">
      <c r="A63" s="14"/>
      <c r="B63" s="55">
        <v>414419</v>
      </c>
      <c r="C63" s="55" t="s">
        <v>99</v>
      </c>
      <c r="D63" s="106">
        <v>3000000</v>
      </c>
      <c r="E63" s="57"/>
      <c r="F63" s="87">
        <v>500000</v>
      </c>
      <c r="G63" s="58">
        <f t="shared" si="1"/>
        <v>3500000</v>
      </c>
      <c r="O63" s="112"/>
    </row>
    <row r="64" spans="1:15" s="19" customFormat="1" ht="12" customHeight="1">
      <c r="A64" s="14"/>
      <c r="B64" s="15">
        <v>415</v>
      </c>
      <c r="C64" s="15" t="s">
        <v>40</v>
      </c>
      <c r="D64" s="115">
        <f>SUM(D65)</f>
        <v>28764000</v>
      </c>
      <c r="E64" s="29">
        <f>SUM(E65)</f>
        <v>0</v>
      </c>
      <c r="F64" s="29">
        <f>SUM(F65)</f>
        <v>1000000</v>
      </c>
      <c r="G64" s="36">
        <f>SUM(G65)</f>
        <v>29764000</v>
      </c>
      <c r="O64" s="112"/>
    </row>
    <row r="65" spans="1:15" s="32" customFormat="1" ht="12.75">
      <c r="A65" s="30"/>
      <c r="B65" s="31">
        <v>415112</v>
      </c>
      <c r="C65" s="50" t="s">
        <v>25</v>
      </c>
      <c r="D65" s="92">
        <v>28764000</v>
      </c>
      <c r="E65" s="21"/>
      <c r="F65" s="52">
        <v>1000000</v>
      </c>
      <c r="G65" s="21">
        <f>SUM(D65:F65)</f>
        <v>29764000</v>
      </c>
      <c r="O65" s="113"/>
    </row>
    <row r="66" spans="1:15" s="19" customFormat="1" ht="17.25" customHeight="1">
      <c r="A66" s="14"/>
      <c r="B66" s="15">
        <v>416</v>
      </c>
      <c r="C66" s="48" t="s">
        <v>41</v>
      </c>
      <c r="D66" s="60">
        <f>SUM(D67:D69)</f>
        <v>29800000</v>
      </c>
      <c r="E66" s="29">
        <f>SUM(E67:E69)</f>
        <v>0</v>
      </c>
      <c r="F66" s="36">
        <f>SUM(F67:F69)</f>
        <v>3500000</v>
      </c>
      <c r="G66" s="29">
        <f>SUM(G67:G69)</f>
        <v>33300000</v>
      </c>
      <c r="O66" s="112"/>
    </row>
    <row r="67" spans="1:15" s="32" customFormat="1" ht="17.25" customHeight="1">
      <c r="A67" s="30"/>
      <c r="B67" s="50">
        <v>416111</v>
      </c>
      <c r="C67" s="51" t="s">
        <v>80</v>
      </c>
      <c r="D67" s="87">
        <v>19000000</v>
      </c>
      <c r="E67" s="21"/>
      <c r="F67" s="21"/>
      <c r="G67" s="21">
        <f>SUM(D67:F67)</f>
        <v>19000000</v>
      </c>
      <c r="O67" s="2"/>
    </row>
    <row r="68" spans="1:15" s="32" customFormat="1" ht="17.25" customHeight="1">
      <c r="A68" s="30"/>
      <c r="B68" s="50">
        <v>416119</v>
      </c>
      <c r="C68" s="51" t="s">
        <v>206</v>
      </c>
      <c r="D68" s="114">
        <v>10800000</v>
      </c>
      <c r="E68" s="21"/>
      <c r="F68" s="21"/>
      <c r="G68" s="21">
        <f>SUM(D68:F68)</f>
        <v>10800000</v>
      </c>
      <c r="O68" s="2"/>
    </row>
    <row r="69" spans="1:15" s="32" customFormat="1" ht="12.75">
      <c r="A69" s="30"/>
      <c r="B69" s="31">
        <v>416131</v>
      </c>
      <c r="C69" s="51" t="s">
        <v>101</v>
      </c>
      <c r="D69" s="61"/>
      <c r="E69" s="21"/>
      <c r="F69" s="89">
        <v>3500000</v>
      </c>
      <c r="G69" s="21">
        <f>SUM(D69:F69)</f>
        <v>3500000</v>
      </c>
      <c r="O69" s="2"/>
    </row>
    <row r="70" spans="1:15" ht="12.75">
      <c r="A70" s="22">
        <v>2</v>
      </c>
      <c r="B70" s="23">
        <v>42</v>
      </c>
      <c r="C70" s="63" t="s">
        <v>12</v>
      </c>
      <c r="D70" s="46">
        <f>D71+D92+D99+D113+D119+D146</f>
        <v>2810013000</v>
      </c>
      <c r="E70" s="25">
        <f>E71+E92+E99+E113+E119+E146</f>
        <v>12000000</v>
      </c>
      <c r="F70" s="117">
        <f>F71+F92+F99+F113+F119+F146</f>
        <v>68064669</v>
      </c>
      <c r="G70" s="25">
        <f>G71+G92+G99+G113+G119+G146</f>
        <v>2889577669</v>
      </c>
      <c r="O70" s="2"/>
    </row>
    <row r="71" spans="1:15" ht="12.75">
      <c r="A71" s="22"/>
      <c r="B71" s="64">
        <v>421</v>
      </c>
      <c r="C71" s="64" t="s">
        <v>13</v>
      </c>
      <c r="D71" s="66">
        <f>SUM(D72:D91)</f>
        <v>135200107</v>
      </c>
      <c r="E71" s="25">
        <f>SUM(E72:E91)</f>
        <v>0</v>
      </c>
      <c r="F71" s="38">
        <f>SUM(F72:F91)</f>
        <v>11153000</v>
      </c>
      <c r="G71" s="25">
        <f>SUM(G72:G91)</f>
        <v>146353107</v>
      </c>
      <c r="O71" s="2"/>
    </row>
    <row r="72" spans="1:15" ht="12.75">
      <c r="A72" s="22"/>
      <c r="B72" s="55">
        <v>421111</v>
      </c>
      <c r="C72" s="55" t="s">
        <v>105</v>
      </c>
      <c r="D72" s="93">
        <v>4600000</v>
      </c>
      <c r="E72" s="57"/>
      <c r="F72" s="57">
        <v>200000</v>
      </c>
      <c r="G72" s="57">
        <f aca="true" t="shared" si="2" ref="G72:G91">SUM(D72:F72)</f>
        <v>4800000</v>
      </c>
      <c r="O72" s="2"/>
    </row>
    <row r="73" spans="1:13" ht="12.75">
      <c r="A73" s="22"/>
      <c r="B73" s="55">
        <v>421121</v>
      </c>
      <c r="C73" s="55" t="s">
        <v>106</v>
      </c>
      <c r="D73" s="67"/>
      <c r="E73" s="57"/>
      <c r="F73" s="57">
        <v>100000</v>
      </c>
      <c r="G73" s="57">
        <f t="shared" si="2"/>
        <v>100000</v>
      </c>
      <c r="L73" s="2"/>
      <c r="M73" s="85"/>
    </row>
    <row r="74" spans="1:12" ht="12.75">
      <c r="A74" s="22"/>
      <c r="B74" s="55">
        <v>421211</v>
      </c>
      <c r="C74" s="68" t="s">
        <v>43</v>
      </c>
      <c r="D74" s="93">
        <v>38069000</v>
      </c>
      <c r="E74" s="57"/>
      <c r="F74" s="57">
        <v>300000</v>
      </c>
      <c r="G74" s="57">
        <f t="shared" si="2"/>
        <v>38369000</v>
      </c>
      <c r="L74" s="2"/>
    </row>
    <row r="75" spans="1:12" ht="12.75">
      <c r="A75" s="22"/>
      <c r="B75" s="55">
        <v>421225</v>
      </c>
      <c r="C75" s="68" t="s">
        <v>54</v>
      </c>
      <c r="D75" s="122">
        <v>41006000</v>
      </c>
      <c r="E75" s="57"/>
      <c r="F75" s="87"/>
      <c r="G75" s="57">
        <f t="shared" si="2"/>
        <v>41006000</v>
      </c>
      <c r="L75" s="2"/>
    </row>
    <row r="76" spans="1:12" ht="12.75">
      <c r="A76" s="22"/>
      <c r="B76" s="11">
        <v>421311</v>
      </c>
      <c r="C76" s="50" t="s">
        <v>81</v>
      </c>
      <c r="D76" s="93">
        <v>8300000</v>
      </c>
      <c r="E76" s="27"/>
      <c r="F76" s="27"/>
      <c r="G76" s="57">
        <f t="shared" si="2"/>
        <v>8300000</v>
      </c>
      <c r="L76" s="2"/>
    </row>
    <row r="77" spans="1:12" ht="12.75">
      <c r="A77" s="22"/>
      <c r="B77" s="11">
        <v>421321</v>
      </c>
      <c r="C77" s="11" t="s">
        <v>44</v>
      </c>
      <c r="D77" s="93">
        <v>600000</v>
      </c>
      <c r="E77" s="27"/>
      <c r="F77" s="27"/>
      <c r="G77" s="57">
        <f t="shared" si="2"/>
        <v>600000</v>
      </c>
      <c r="L77" s="2"/>
    </row>
    <row r="78" spans="1:12" ht="12.75">
      <c r="A78" s="22"/>
      <c r="B78" s="11">
        <v>421322</v>
      </c>
      <c r="C78" s="31" t="s">
        <v>82</v>
      </c>
      <c r="D78" s="54">
        <v>45000</v>
      </c>
      <c r="E78" s="27"/>
      <c r="F78" s="27"/>
      <c r="G78" s="57">
        <f t="shared" si="2"/>
        <v>45000</v>
      </c>
      <c r="L78" s="2"/>
    </row>
    <row r="79" spans="1:12" ht="12.75">
      <c r="A79" s="22"/>
      <c r="B79" s="11">
        <v>421323</v>
      </c>
      <c r="C79" s="90" t="s">
        <v>102</v>
      </c>
      <c r="D79" s="92">
        <v>11700000</v>
      </c>
      <c r="E79" s="27"/>
      <c r="F79" s="87">
        <v>4000000</v>
      </c>
      <c r="G79" s="57">
        <f t="shared" si="2"/>
        <v>15700000</v>
      </c>
      <c r="L79" s="2"/>
    </row>
    <row r="80" spans="1:12" ht="12.75">
      <c r="A80" s="22"/>
      <c r="B80" s="11">
        <v>421324</v>
      </c>
      <c r="C80" s="55" t="s">
        <v>186</v>
      </c>
      <c r="D80" s="93">
        <v>4729107</v>
      </c>
      <c r="E80" s="27"/>
      <c r="F80" s="27"/>
      <c r="G80" s="57">
        <f t="shared" si="2"/>
        <v>4729107</v>
      </c>
      <c r="L80" s="2"/>
    </row>
    <row r="81" spans="1:12" ht="12.75">
      <c r="A81" s="22"/>
      <c r="B81" s="11">
        <v>421325</v>
      </c>
      <c r="C81" s="11" t="s">
        <v>45</v>
      </c>
      <c r="D81" s="93">
        <v>15200000</v>
      </c>
      <c r="E81" s="27"/>
      <c r="F81" s="89">
        <v>5800000</v>
      </c>
      <c r="G81" s="57">
        <f t="shared" si="2"/>
        <v>21000000</v>
      </c>
      <c r="L81" s="2"/>
    </row>
    <row r="82" spans="1:12" ht="12.75">
      <c r="A82" s="22"/>
      <c r="B82" s="11">
        <v>421392</v>
      </c>
      <c r="C82" s="11" t="s">
        <v>46</v>
      </c>
      <c r="D82" s="92"/>
      <c r="E82" s="27"/>
      <c r="F82" s="27">
        <v>50000</v>
      </c>
      <c r="G82" s="57">
        <f t="shared" si="2"/>
        <v>50000</v>
      </c>
      <c r="J82" s="43"/>
      <c r="K82" s="85"/>
      <c r="L82" s="2"/>
    </row>
    <row r="83" spans="1:12" ht="12.75">
      <c r="A83" s="22"/>
      <c r="B83" s="11">
        <v>421411</v>
      </c>
      <c r="C83" s="55" t="s">
        <v>47</v>
      </c>
      <c r="D83" s="93">
        <v>1500000</v>
      </c>
      <c r="E83" s="27"/>
      <c r="F83" s="27"/>
      <c r="G83" s="57">
        <f t="shared" si="2"/>
        <v>1500000</v>
      </c>
      <c r="J83" s="2"/>
      <c r="L83" s="2"/>
    </row>
    <row r="84" spans="1:12" ht="15" customHeight="1">
      <c r="A84" s="22"/>
      <c r="B84" s="11">
        <v>421412</v>
      </c>
      <c r="C84" s="55" t="s">
        <v>48</v>
      </c>
      <c r="D84" s="67">
        <v>550000</v>
      </c>
      <c r="E84" s="27"/>
      <c r="F84" s="27">
        <v>3000</v>
      </c>
      <c r="G84" s="57">
        <f t="shared" si="2"/>
        <v>553000</v>
      </c>
      <c r="J84" s="2"/>
      <c r="K84" s="85"/>
      <c r="L84" s="2"/>
    </row>
    <row r="85" spans="1:12" ht="12.75">
      <c r="A85" s="22"/>
      <c r="B85" s="11">
        <v>421414</v>
      </c>
      <c r="C85" s="94" t="s">
        <v>49</v>
      </c>
      <c r="D85" s="93">
        <v>1200000</v>
      </c>
      <c r="E85" s="27"/>
      <c r="F85" s="27"/>
      <c r="G85" s="57">
        <f t="shared" si="2"/>
        <v>1200000</v>
      </c>
      <c r="J85" s="2"/>
      <c r="L85" s="2"/>
    </row>
    <row r="86" spans="1:12" ht="12.75">
      <c r="A86" s="22"/>
      <c r="B86" s="11">
        <v>421421</v>
      </c>
      <c r="C86" s="55" t="s">
        <v>50</v>
      </c>
      <c r="D86" s="93">
        <v>400000</v>
      </c>
      <c r="E86" s="27"/>
      <c r="F86" s="27"/>
      <c r="G86" s="57">
        <f t="shared" si="2"/>
        <v>400000</v>
      </c>
      <c r="J86" s="2"/>
      <c r="L86" s="2"/>
    </row>
    <row r="87" spans="1:12" ht="12.75">
      <c r="A87" s="22"/>
      <c r="B87" s="11">
        <v>421512</v>
      </c>
      <c r="C87" s="69" t="s">
        <v>51</v>
      </c>
      <c r="D87" s="93">
        <v>101000</v>
      </c>
      <c r="E87" s="27"/>
      <c r="F87" s="27"/>
      <c r="G87" s="57">
        <f t="shared" si="2"/>
        <v>101000</v>
      </c>
      <c r="J87" s="43"/>
      <c r="L87" s="2"/>
    </row>
    <row r="88" spans="1:12" ht="12.75">
      <c r="A88" s="22"/>
      <c r="B88" s="11">
        <v>421513</v>
      </c>
      <c r="C88" s="88" t="s">
        <v>103</v>
      </c>
      <c r="D88" s="93">
        <v>6500000</v>
      </c>
      <c r="E88" s="27"/>
      <c r="F88" s="27"/>
      <c r="G88" s="57">
        <f t="shared" si="2"/>
        <v>6500000</v>
      </c>
      <c r="J88" s="2"/>
      <c r="L88" s="2"/>
    </row>
    <row r="89" spans="1:12" ht="12.75">
      <c r="A89" s="22"/>
      <c r="B89" s="11">
        <v>421521</v>
      </c>
      <c r="C89" s="88" t="s">
        <v>52</v>
      </c>
      <c r="D89" s="92">
        <v>700000</v>
      </c>
      <c r="E89" s="27"/>
      <c r="F89" s="27"/>
      <c r="G89" s="57">
        <f t="shared" si="2"/>
        <v>700000</v>
      </c>
      <c r="J89" s="2"/>
      <c r="L89" s="2"/>
    </row>
    <row r="90" spans="1:13" ht="12.75">
      <c r="A90" s="22"/>
      <c r="B90" s="55">
        <v>421523</v>
      </c>
      <c r="C90" s="68" t="s">
        <v>104</v>
      </c>
      <c r="D90" s="54"/>
      <c r="E90" s="27"/>
      <c r="F90" s="87">
        <v>100000</v>
      </c>
      <c r="G90" s="57">
        <f t="shared" si="2"/>
        <v>100000</v>
      </c>
      <c r="J90" s="43"/>
      <c r="L90" s="2"/>
      <c r="M90" s="85"/>
    </row>
    <row r="91" spans="1:7" ht="12.75">
      <c r="A91" s="22"/>
      <c r="B91" s="11">
        <v>421911</v>
      </c>
      <c r="C91" s="51" t="s">
        <v>107</v>
      </c>
      <c r="D91" s="93"/>
      <c r="E91" s="27"/>
      <c r="F91" s="87">
        <v>600000</v>
      </c>
      <c r="G91" s="57">
        <f t="shared" si="2"/>
        <v>600000</v>
      </c>
    </row>
    <row r="92" spans="1:13" ht="12.75">
      <c r="A92" s="22"/>
      <c r="B92" s="64">
        <v>422</v>
      </c>
      <c r="C92" s="64" t="s">
        <v>14</v>
      </c>
      <c r="D92" s="66">
        <f>SUM(D93:D98)</f>
        <v>220000</v>
      </c>
      <c r="E92" s="25">
        <f>SUM(E93:E98)</f>
        <v>0</v>
      </c>
      <c r="F92" s="38">
        <f>SUM(F93:F98)</f>
        <v>1161000</v>
      </c>
      <c r="G92" s="25">
        <f>SUM(G93:G98)</f>
        <v>1381000</v>
      </c>
      <c r="L92" s="2"/>
      <c r="M92" s="85"/>
    </row>
    <row r="93" spans="1:13" ht="12.75">
      <c r="A93" s="22"/>
      <c r="B93" s="55">
        <v>422100</v>
      </c>
      <c r="C93" s="55" t="s">
        <v>184</v>
      </c>
      <c r="D93" s="66"/>
      <c r="E93" s="25"/>
      <c r="F93" s="58">
        <v>200000</v>
      </c>
      <c r="G93" s="57">
        <f>SUM(F93)</f>
        <v>200000</v>
      </c>
      <c r="J93" s="2"/>
      <c r="L93" s="2"/>
      <c r="M93" s="85"/>
    </row>
    <row r="94" spans="1:13" ht="12.75">
      <c r="A94" s="22"/>
      <c r="B94" s="55">
        <v>422200</v>
      </c>
      <c r="C94" s="55" t="s">
        <v>185</v>
      </c>
      <c r="D94" s="54"/>
      <c r="E94" s="27"/>
      <c r="F94" s="110">
        <v>900000</v>
      </c>
      <c r="G94" s="27">
        <f>SUM(D94:F94)</f>
        <v>900000</v>
      </c>
      <c r="J94" s="2"/>
      <c r="L94" s="2"/>
      <c r="M94" s="19"/>
    </row>
    <row r="95" spans="1:10" ht="12.75">
      <c r="A95" s="22"/>
      <c r="B95" s="11">
        <v>422311</v>
      </c>
      <c r="C95" s="11" t="s">
        <v>182</v>
      </c>
      <c r="D95" s="54">
        <v>100000</v>
      </c>
      <c r="E95" s="27"/>
      <c r="F95" s="27"/>
      <c r="G95" s="27">
        <f>SUM(D95:F95)</f>
        <v>100000</v>
      </c>
      <c r="J95" s="2"/>
    </row>
    <row r="96" spans="1:12" ht="12.75">
      <c r="A96" s="22"/>
      <c r="B96" s="11">
        <v>422321</v>
      </c>
      <c r="C96" s="11" t="s">
        <v>183</v>
      </c>
      <c r="D96" s="54">
        <v>120000</v>
      </c>
      <c r="E96" s="27"/>
      <c r="F96" s="27"/>
      <c r="G96" s="27">
        <f>SUM(D96:F96)</f>
        <v>120000</v>
      </c>
      <c r="J96" s="2"/>
      <c r="L96" s="2"/>
    </row>
    <row r="97" spans="1:7" ht="12.75">
      <c r="A97" s="22"/>
      <c r="B97" s="55">
        <v>422392</v>
      </c>
      <c r="C97" s="55" t="s">
        <v>178</v>
      </c>
      <c r="D97" s="54"/>
      <c r="E97" s="27"/>
      <c r="F97" s="57">
        <v>1000</v>
      </c>
      <c r="G97" s="27">
        <f>SUM(D97:F97)</f>
        <v>1000</v>
      </c>
    </row>
    <row r="98" spans="1:7" ht="12.75">
      <c r="A98" s="22"/>
      <c r="B98" s="94">
        <v>422911</v>
      </c>
      <c r="C98" s="94" t="s">
        <v>197</v>
      </c>
      <c r="D98" s="54"/>
      <c r="E98" s="27"/>
      <c r="F98" s="110">
        <v>60000</v>
      </c>
      <c r="G98" s="27">
        <f>SUM(D98:F98)</f>
        <v>60000</v>
      </c>
    </row>
    <row r="99" spans="1:7" ht="12.75">
      <c r="A99" s="22"/>
      <c r="B99" s="64">
        <v>423</v>
      </c>
      <c r="C99" s="64" t="s">
        <v>15</v>
      </c>
      <c r="D99" s="65">
        <f>SUM(D100:D112)</f>
        <v>57850000</v>
      </c>
      <c r="E99" s="65">
        <f>SUM(E100:E112)</f>
        <v>400000</v>
      </c>
      <c r="F99" s="65">
        <f>SUM(F100:F112)</f>
        <v>23387000</v>
      </c>
      <c r="G99" s="102">
        <f>SUM(G100:G112)</f>
        <v>81137000</v>
      </c>
    </row>
    <row r="100" spans="1:15" s="85" customFormat="1" ht="12.75">
      <c r="A100" s="49"/>
      <c r="B100" s="50">
        <v>423191</v>
      </c>
      <c r="C100" s="50" t="s">
        <v>108</v>
      </c>
      <c r="D100" s="103"/>
      <c r="E100" s="52"/>
      <c r="F100" s="119">
        <v>200000</v>
      </c>
      <c r="G100" s="52">
        <f>SUM(D100:F100)</f>
        <v>200000</v>
      </c>
      <c r="O100" s="1"/>
    </row>
    <row r="101" spans="1:7" ht="12.75">
      <c r="A101" s="22"/>
      <c r="B101" s="11">
        <v>423212</v>
      </c>
      <c r="C101" s="55" t="s">
        <v>164</v>
      </c>
      <c r="D101" s="93">
        <v>6200000</v>
      </c>
      <c r="E101" s="27"/>
      <c r="F101" s="27"/>
      <c r="G101" s="27">
        <f>SUM(D101:F101)</f>
        <v>6200000</v>
      </c>
    </row>
    <row r="102" spans="1:13" ht="12.75">
      <c r="A102" s="22"/>
      <c r="B102" s="11">
        <v>423221</v>
      </c>
      <c r="C102" s="11" t="s">
        <v>160</v>
      </c>
      <c r="D102" s="92">
        <v>650000</v>
      </c>
      <c r="E102" s="27"/>
      <c r="F102" s="27"/>
      <c r="G102" s="27">
        <f aca="true" t="shared" si="3" ref="G102:G112">SUM(D102:F102)</f>
        <v>650000</v>
      </c>
      <c r="L102" s="2"/>
      <c r="M102" s="85"/>
    </row>
    <row r="103" spans="1:7" ht="12.75">
      <c r="A103" s="22"/>
      <c r="B103" s="55">
        <v>423311</v>
      </c>
      <c r="C103" s="55" t="s">
        <v>163</v>
      </c>
      <c r="D103" s="93">
        <v>7000000</v>
      </c>
      <c r="E103" s="27"/>
      <c r="F103" s="87">
        <v>1600000</v>
      </c>
      <c r="G103" s="27">
        <f t="shared" si="3"/>
        <v>8600000</v>
      </c>
    </row>
    <row r="104" spans="1:7" ht="12.75">
      <c r="A104" s="22"/>
      <c r="B104" s="90">
        <v>423320</v>
      </c>
      <c r="C104" s="90" t="s">
        <v>192</v>
      </c>
      <c r="D104" s="54"/>
      <c r="E104" s="27"/>
      <c r="F104" s="89">
        <v>400000</v>
      </c>
      <c r="G104" s="27">
        <f t="shared" si="3"/>
        <v>400000</v>
      </c>
    </row>
    <row r="105" spans="1:7" ht="12.75">
      <c r="A105" s="22"/>
      <c r="B105" s="90">
        <v>423390</v>
      </c>
      <c r="C105" s="94" t="s">
        <v>193</v>
      </c>
      <c r="D105" s="92"/>
      <c r="E105" s="27"/>
      <c r="F105" s="89">
        <v>2000000</v>
      </c>
      <c r="G105" s="27">
        <f t="shared" si="3"/>
        <v>2000000</v>
      </c>
    </row>
    <row r="106" spans="1:7" ht="12.75">
      <c r="A106" s="22"/>
      <c r="B106" s="11">
        <v>423432</v>
      </c>
      <c r="C106" s="94" t="s">
        <v>109</v>
      </c>
      <c r="D106" s="93">
        <v>550000</v>
      </c>
      <c r="E106" s="27"/>
      <c r="F106" s="87">
        <v>800000</v>
      </c>
      <c r="G106" s="27">
        <f t="shared" si="3"/>
        <v>1350000</v>
      </c>
    </row>
    <row r="107" spans="1:7" ht="12.75">
      <c r="A107" s="22"/>
      <c r="B107" s="11">
        <v>423520</v>
      </c>
      <c r="C107" s="94" t="s">
        <v>209</v>
      </c>
      <c r="D107" s="93"/>
      <c r="E107" s="27"/>
      <c r="F107" s="87">
        <v>500000</v>
      </c>
      <c r="G107" s="27"/>
    </row>
    <row r="108" spans="1:7" ht="12.75">
      <c r="A108" s="22"/>
      <c r="B108" s="11">
        <v>423591</v>
      </c>
      <c r="C108" s="68" t="s">
        <v>110</v>
      </c>
      <c r="D108" s="54"/>
      <c r="E108" s="27"/>
      <c r="F108" s="89">
        <v>5640000</v>
      </c>
      <c r="G108" s="27">
        <f t="shared" si="3"/>
        <v>5640000</v>
      </c>
    </row>
    <row r="109" spans="1:7" ht="12.75">
      <c r="A109" s="22"/>
      <c r="B109" s="90">
        <v>423599</v>
      </c>
      <c r="C109" s="88" t="s">
        <v>194</v>
      </c>
      <c r="D109" s="93">
        <v>500000</v>
      </c>
      <c r="E109" s="89">
        <v>400000</v>
      </c>
      <c r="F109" s="87">
        <v>9087000</v>
      </c>
      <c r="G109" s="27">
        <f t="shared" si="3"/>
        <v>9987000</v>
      </c>
    </row>
    <row r="110" spans="1:7" ht="12.75">
      <c r="A110" s="22"/>
      <c r="B110" s="94">
        <v>423611</v>
      </c>
      <c r="C110" s="88" t="s">
        <v>190</v>
      </c>
      <c r="D110" s="93">
        <v>42400000</v>
      </c>
      <c r="E110" s="27"/>
      <c r="F110" s="87"/>
      <c r="G110" s="27">
        <f t="shared" si="3"/>
        <v>42400000</v>
      </c>
    </row>
    <row r="111" spans="1:7" ht="12.75">
      <c r="A111" s="22"/>
      <c r="B111" s="90">
        <v>423710</v>
      </c>
      <c r="C111" s="88" t="s">
        <v>180</v>
      </c>
      <c r="D111" s="54"/>
      <c r="E111" s="27"/>
      <c r="F111" s="87">
        <v>1500000</v>
      </c>
      <c r="G111" s="27">
        <f t="shared" si="3"/>
        <v>1500000</v>
      </c>
    </row>
    <row r="112" spans="1:7" ht="15" customHeight="1">
      <c r="A112" s="22"/>
      <c r="B112" s="90">
        <v>423911</v>
      </c>
      <c r="C112" s="90" t="s">
        <v>181</v>
      </c>
      <c r="D112" s="92">
        <v>550000</v>
      </c>
      <c r="E112" s="27"/>
      <c r="F112" s="89">
        <v>1660000</v>
      </c>
      <c r="G112" s="27">
        <f t="shared" si="3"/>
        <v>2210000</v>
      </c>
    </row>
    <row r="113" spans="1:7" ht="12.75">
      <c r="A113" s="22"/>
      <c r="B113" s="64">
        <v>424</v>
      </c>
      <c r="C113" s="64" t="s">
        <v>16</v>
      </c>
      <c r="D113" s="66">
        <f>SUM(D114:D118)</f>
        <v>5084152</v>
      </c>
      <c r="E113" s="25">
        <f>SUM(E114:E118)</f>
        <v>6400000</v>
      </c>
      <c r="F113" s="38">
        <f>SUM(F114:F118)</f>
        <v>7910000</v>
      </c>
      <c r="G113" s="25">
        <f>SUM(G114:G118)</f>
        <v>19394152</v>
      </c>
    </row>
    <row r="114" spans="1:7" ht="12.75">
      <c r="A114" s="22"/>
      <c r="B114" s="11">
        <v>424311</v>
      </c>
      <c r="C114" s="90" t="s">
        <v>42</v>
      </c>
      <c r="D114" s="93">
        <v>200000</v>
      </c>
      <c r="E114" s="27"/>
      <c r="F114" s="89">
        <v>7500000</v>
      </c>
      <c r="G114" s="27">
        <f>SUM(D114:F114)</f>
        <v>7700000</v>
      </c>
    </row>
    <row r="115" spans="1:7" ht="12.75">
      <c r="A115" s="22"/>
      <c r="B115" s="11">
        <v>424331</v>
      </c>
      <c r="C115" s="88" t="s">
        <v>167</v>
      </c>
      <c r="D115" s="92">
        <v>800000</v>
      </c>
      <c r="E115" s="27"/>
      <c r="F115" s="87"/>
      <c r="G115" s="27">
        <f>SUM(D115:F115)</f>
        <v>800000</v>
      </c>
    </row>
    <row r="116" spans="1:7" ht="12.75">
      <c r="A116" s="22"/>
      <c r="B116" s="11">
        <v>424341</v>
      </c>
      <c r="C116" s="51" t="s">
        <v>111</v>
      </c>
      <c r="D116" s="93">
        <v>80000</v>
      </c>
      <c r="E116" s="27"/>
      <c r="F116" s="87">
        <v>20000</v>
      </c>
      <c r="G116" s="27">
        <f>SUM(D116:F116)</f>
        <v>100000</v>
      </c>
    </row>
    <row r="117" spans="1:7" ht="12.75">
      <c r="A117" s="22"/>
      <c r="B117" s="11">
        <v>424351</v>
      </c>
      <c r="C117" s="50" t="s">
        <v>112</v>
      </c>
      <c r="D117" s="93">
        <v>4004152</v>
      </c>
      <c r="E117" s="27"/>
      <c r="F117" s="87">
        <v>390000</v>
      </c>
      <c r="G117" s="27">
        <f>SUM(D117:F117)</f>
        <v>4394152</v>
      </c>
    </row>
    <row r="118" spans="1:7" ht="12.75">
      <c r="A118" s="22"/>
      <c r="B118" s="90">
        <v>424911</v>
      </c>
      <c r="C118" s="50" t="s">
        <v>208</v>
      </c>
      <c r="D118" s="106"/>
      <c r="E118" s="89">
        <v>6400000</v>
      </c>
      <c r="F118" s="114"/>
      <c r="G118" s="27">
        <f>SUM(D118:F118)</f>
        <v>6400000</v>
      </c>
    </row>
    <row r="119" spans="1:7" ht="25.5">
      <c r="A119" s="22"/>
      <c r="B119" s="64">
        <v>425</v>
      </c>
      <c r="C119" s="70" t="s">
        <v>158</v>
      </c>
      <c r="D119" s="66">
        <f>SUM(D120:D145)</f>
        <v>43926000</v>
      </c>
      <c r="E119" s="25">
        <f>SUM(E120:E145)</f>
        <v>0</v>
      </c>
      <c r="F119" s="38">
        <f>SUM(F120:F145)</f>
        <v>11721000</v>
      </c>
      <c r="G119" s="25">
        <f>SUM(G120:G145)</f>
        <v>55647000</v>
      </c>
    </row>
    <row r="120" spans="1:7" ht="12.75">
      <c r="A120" s="22"/>
      <c r="B120" s="11">
        <v>425111</v>
      </c>
      <c r="C120" s="94" t="s">
        <v>168</v>
      </c>
      <c r="D120" s="92">
        <v>600000</v>
      </c>
      <c r="E120" s="87"/>
      <c r="F120" s="57" t="s">
        <v>85</v>
      </c>
      <c r="G120" s="27">
        <f>SUM(D120:F120)</f>
        <v>600000</v>
      </c>
    </row>
    <row r="121" spans="1:7" ht="12.75">
      <c r="A121" s="22"/>
      <c r="B121" s="11">
        <v>425112</v>
      </c>
      <c r="C121" s="94" t="s">
        <v>169</v>
      </c>
      <c r="D121" s="92">
        <v>640000</v>
      </c>
      <c r="E121" s="87"/>
      <c r="F121" s="57">
        <v>50000</v>
      </c>
      <c r="G121" s="27">
        <f>SUM(D121:F121)</f>
        <v>690000</v>
      </c>
    </row>
    <row r="122" spans="1:7" ht="12.75">
      <c r="A122" s="22"/>
      <c r="B122" s="11">
        <v>425113</v>
      </c>
      <c r="C122" s="94" t="s">
        <v>170</v>
      </c>
      <c r="D122" s="92">
        <v>600000</v>
      </c>
      <c r="E122" s="87"/>
      <c r="F122" s="57"/>
      <c r="G122" s="27">
        <f>SUM(D122:F122)</f>
        <v>600000</v>
      </c>
    </row>
    <row r="123" spans="1:7" ht="12.75">
      <c r="A123" s="22"/>
      <c r="B123" s="11">
        <v>425114</v>
      </c>
      <c r="C123" s="94" t="s">
        <v>210</v>
      </c>
      <c r="D123" s="92">
        <v>900000</v>
      </c>
      <c r="E123" s="87"/>
      <c r="F123" s="57"/>
      <c r="G123" s="27">
        <f>SUM(D123:F123)</f>
        <v>900000</v>
      </c>
    </row>
    <row r="124" spans="1:7" ht="12.75">
      <c r="A124" s="22"/>
      <c r="B124" s="11">
        <v>425115</v>
      </c>
      <c r="C124" s="11" t="s">
        <v>53</v>
      </c>
      <c r="D124" s="92">
        <v>360000</v>
      </c>
      <c r="E124" s="27"/>
      <c r="F124" s="57" t="s">
        <v>85</v>
      </c>
      <c r="G124" s="27">
        <f aca="true" t="shared" si="4" ref="G124:G145">SUM(D124:F124)</f>
        <v>360000</v>
      </c>
    </row>
    <row r="125" spans="1:7" ht="12.75">
      <c r="A125" s="22"/>
      <c r="B125" s="11">
        <v>425116</v>
      </c>
      <c r="C125" s="11" t="s">
        <v>54</v>
      </c>
      <c r="D125" s="93">
        <v>2255000</v>
      </c>
      <c r="E125" s="27"/>
      <c r="F125" s="27"/>
      <c r="G125" s="27">
        <f t="shared" si="4"/>
        <v>2255000</v>
      </c>
    </row>
    <row r="126" spans="1:7" ht="12.75">
      <c r="A126" s="22"/>
      <c r="B126" s="11">
        <v>425117</v>
      </c>
      <c r="C126" s="55" t="s">
        <v>55</v>
      </c>
      <c r="D126" s="93">
        <v>1030000</v>
      </c>
      <c r="E126" s="27"/>
      <c r="F126" s="57" t="s">
        <v>85</v>
      </c>
      <c r="G126" s="27">
        <f t="shared" si="4"/>
        <v>1030000</v>
      </c>
    </row>
    <row r="127" spans="1:7" ht="12.75">
      <c r="A127" s="22"/>
      <c r="B127" s="11">
        <v>425118</v>
      </c>
      <c r="C127" s="31" t="s">
        <v>113</v>
      </c>
      <c r="D127" s="72">
        <v>125000</v>
      </c>
      <c r="E127" s="27"/>
      <c r="F127" s="27"/>
      <c r="G127" s="27">
        <f t="shared" si="4"/>
        <v>125000</v>
      </c>
    </row>
    <row r="128" spans="1:7" ht="12.75">
      <c r="A128" s="22"/>
      <c r="B128" s="11">
        <v>425119</v>
      </c>
      <c r="C128" s="95" t="s">
        <v>171</v>
      </c>
      <c r="D128" s="92">
        <v>2300000</v>
      </c>
      <c r="E128" s="27"/>
      <c r="F128" s="87">
        <v>251000</v>
      </c>
      <c r="G128" s="27">
        <f t="shared" si="4"/>
        <v>2551000</v>
      </c>
    </row>
    <row r="129" spans="1:7" ht="12.75">
      <c r="A129" s="22"/>
      <c r="B129" s="11">
        <v>425191</v>
      </c>
      <c r="C129" s="68" t="s">
        <v>114</v>
      </c>
      <c r="D129" s="93">
        <v>450000</v>
      </c>
      <c r="E129" s="27"/>
      <c r="F129" s="57">
        <v>800000</v>
      </c>
      <c r="G129" s="27">
        <f t="shared" si="4"/>
        <v>1250000</v>
      </c>
    </row>
    <row r="130" spans="1:7" ht="12.75">
      <c r="A130" s="22"/>
      <c r="B130" s="11">
        <v>425211</v>
      </c>
      <c r="C130" s="68" t="s">
        <v>115</v>
      </c>
      <c r="D130" s="93">
        <v>800000</v>
      </c>
      <c r="E130" s="27"/>
      <c r="F130" s="27"/>
      <c r="G130" s="27">
        <f t="shared" si="4"/>
        <v>800000</v>
      </c>
    </row>
    <row r="131" spans="1:7" ht="12.75">
      <c r="A131" s="22"/>
      <c r="B131" s="11">
        <v>425212</v>
      </c>
      <c r="C131" s="95" t="s">
        <v>116</v>
      </c>
      <c r="D131" s="93">
        <v>230000</v>
      </c>
      <c r="E131" s="27"/>
      <c r="F131" s="27"/>
      <c r="G131" s="27">
        <f t="shared" si="4"/>
        <v>230000</v>
      </c>
    </row>
    <row r="132" spans="1:7" ht="12.75">
      <c r="A132" s="22"/>
      <c r="B132" s="90">
        <v>425213</v>
      </c>
      <c r="C132" s="95" t="s">
        <v>198</v>
      </c>
      <c r="D132" s="93">
        <v>30000</v>
      </c>
      <c r="E132" s="27"/>
      <c r="F132" s="27"/>
      <c r="G132" s="27">
        <f t="shared" si="4"/>
        <v>30000</v>
      </c>
    </row>
    <row r="133" spans="1:7" ht="12.75">
      <c r="A133" s="22"/>
      <c r="B133" s="11">
        <v>425219</v>
      </c>
      <c r="C133" s="69" t="s">
        <v>117</v>
      </c>
      <c r="D133" s="72"/>
      <c r="E133" s="27"/>
      <c r="F133" s="27">
        <v>10000</v>
      </c>
      <c r="G133" s="27">
        <f t="shared" si="4"/>
        <v>10000</v>
      </c>
    </row>
    <row r="134" spans="1:7" ht="12.75">
      <c r="A134" s="22"/>
      <c r="B134" s="11">
        <v>425221</v>
      </c>
      <c r="C134" s="95" t="s">
        <v>71</v>
      </c>
      <c r="D134" s="93">
        <v>600000</v>
      </c>
      <c r="E134" s="27"/>
      <c r="F134" s="27">
        <v>150000</v>
      </c>
      <c r="G134" s="27">
        <f t="shared" si="4"/>
        <v>750000</v>
      </c>
    </row>
    <row r="135" spans="1:7" ht="12.75">
      <c r="A135" s="22"/>
      <c r="B135" s="11">
        <v>425222</v>
      </c>
      <c r="C135" s="68" t="s">
        <v>72</v>
      </c>
      <c r="D135" s="93">
        <v>1800000</v>
      </c>
      <c r="E135" s="27"/>
      <c r="F135" s="27"/>
      <c r="G135" s="27">
        <f t="shared" si="4"/>
        <v>1800000</v>
      </c>
    </row>
    <row r="136" spans="1:7" ht="12.75">
      <c r="A136" s="22"/>
      <c r="B136" s="11">
        <v>425223</v>
      </c>
      <c r="C136" s="68" t="s">
        <v>118</v>
      </c>
      <c r="D136" s="93">
        <v>750000</v>
      </c>
      <c r="E136" s="27"/>
      <c r="F136" s="27">
        <v>50000</v>
      </c>
      <c r="G136" s="27">
        <f t="shared" si="4"/>
        <v>800000</v>
      </c>
    </row>
    <row r="137" spans="1:7" ht="12.75">
      <c r="A137" s="22"/>
      <c r="B137" s="11">
        <v>425224</v>
      </c>
      <c r="C137" s="69" t="s">
        <v>119</v>
      </c>
      <c r="D137" s="93">
        <v>250000</v>
      </c>
      <c r="E137" s="27"/>
      <c r="F137" s="27"/>
      <c r="G137" s="27">
        <f t="shared" si="4"/>
        <v>250000</v>
      </c>
    </row>
    <row r="138" spans="1:7" ht="12.75">
      <c r="A138" s="22"/>
      <c r="B138" s="11">
        <v>425225</v>
      </c>
      <c r="C138" s="55" t="s">
        <v>120</v>
      </c>
      <c r="D138" s="93">
        <v>1300000</v>
      </c>
      <c r="E138" s="27"/>
      <c r="F138" s="27"/>
      <c r="G138" s="27">
        <f t="shared" si="4"/>
        <v>1300000</v>
      </c>
    </row>
    <row r="139" spans="1:7" ht="12.75">
      <c r="A139" s="22"/>
      <c r="B139" s="11">
        <v>425226</v>
      </c>
      <c r="C139" s="11" t="s">
        <v>121</v>
      </c>
      <c r="D139" s="72">
        <v>50000</v>
      </c>
      <c r="E139" s="27"/>
      <c r="F139" s="27"/>
      <c r="G139" s="27">
        <f t="shared" si="4"/>
        <v>50000</v>
      </c>
    </row>
    <row r="140" spans="1:7" ht="12.75">
      <c r="A140" s="22"/>
      <c r="B140" s="94">
        <v>425227</v>
      </c>
      <c r="C140" s="94" t="s">
        <v>175</v>
      </c>
      <c r="D140" s="93">
        <v>300000</v>
      </c>
      <c r="E140" s="27"/>
      <c r="F140" s="27">
        <v>100000</v>
      </c>
      <c r="G140" s="27">
        <f t="shared" si="4"/>
        <v>400000</v>
      </c>
    </row>
    <row r="141" spans="1:7" ht="12.75">
      <c r="A141" s="22"/>
      <c r="B141" s="11">
        <v>425229</v>
      </c>
      <c r="C141" s="69" t="s">
        <v>162</v>
      </c>
      <c r="D141" s="72"/>
      <c r="E141" s="27"/>
      <c r="F141" s="27">
        <v>70000</v>
      </c>
      <c r="G141" s="27">
        <f t="shared" si="4"/>
        <v>70000</v>
      </c>
    </row>
    <row r="142" spans="1:7" ht="12.75">
      <c r="A142" s="22"/>
      <c r="B142" s="11">
        <v>425231</v>
      </c>
      <c r="C142" s="69" t="s">
        <v>122</v>
      </c>
      <c r="D142" s="72"/>
      <c r="E142" s="27"/>
      <c r="F142" s="27">
        <v>40000</v>
      </c>
      <c r="G142" s="27">
        <f t="shared" si="4"/>
        <v>40000</v>
      </c>
    </row>
    <row r="143" spans="1:7" ht="12.75">
      <c r="A143" s="22"/>
      <c r="B143" s="11">
        <v>425241</v>
      </c>
      <c r="C143" s="69" t="s">
        <v>123</v>
      </c>
      <c r="D143" s="72"/>
      <c r="E143" s="27"/>
      <c r="F143" s="87">
        <v>300000</v>
      </c>
      <c r="G143" s="27">
        <f t="shared" si="4"/>
        <v>300000</v>
      </c>
    </row>
    <row r="144" spans="1:7" ht="12.75">
      <c r="A144" s="22"/>
      <c r="B144" s="90">
        <v>425250</v>
      </c>
      <c r="C144" s="95" t="s">
        <v>195</v>
      </c>
      <c r="D144" s="93">
        <v>28220000</v>
      </c>
      <c r="E144" s="27"/>
      <c r="F144" s="87">
        <v>8900000</v>
      </c>
      <c r="G144" s="27">
        <f t="shared" si="4"/>
        <v>37120000</v>
      </c>
    </row>
    <row r="145" spans="1:7" ht="12.75">
      <c r="A145" s="22"/>
      <c r="B145" s="11">
        <v>425281</v>
      </c>
      <c r="C145" s="69" t="s">
        <v>124</v>
      </c>
      <c r="D145" s="93">
        <v>336000</v>
      </c>
      <c r="E145" s="27"/>
      <c r="F145" s="87">
        <v>1000000</v>
      </c>
      <c r="G145" s="27">
        <f t="shared" si="4"/>
        <v>1336000</v>
      </c>
    </row>
    <row r="146" spans="1:7" ht="12.75">
      <c r="A146" s="22"/>
      <c r="B146" s="64">
        <v>426</v>
      </c>
      <c r="C146" s="70" t="s">
        <v>17</v>
      </c>
      <c r="D146" s="66">
        <f>SUM(D147:D180)</f>
        <v>2567732741</v>
      </c>
      <c r="E146" s="66">
        <f>SUM(E147:E180)</f>
        <v>5200000</v>
      </c>
      <c r="F146" s="66">
        <f>SUM(F147:F180)</f>
        <v>12732669</v>
      </c>
      <c r="G146" s="25">
        <f>SUM(D146:F146)</f>
        <v>2585665410</v>
      </c>
    </row>
    <row r="147" spans="1:7" ht="12.75">
      <c r="A147" s="22"/>
      <c r="B147" s="11">
        <v>426111</v>
      </c>
      <c r="C147" s="69" t="s">
        <v>56</v>
      </c>
      <c r="D147" s="93">
        <v>8657969</v>
      </c>
      <c r="E147" s="27"/>
      <c r="F147" s="89">
        <v>1000000</v>
      </c>
      <c r="G147" s="27">
        <f>SUM(D147:F147)</f>
        <v>9657969</v>
      </c>
    </row>
    <row r="148" spans="1:7" ht="12.75">
      <c r="A148" s="22"/>
      <c r="B148" s="11">
        <v>426120</v>
      </c>
      <c r="C148" s="88" t="s">
        <v>159</v>
      </c>
      <c r="D148" s="92">
        <v>1300000</v>
      </c>
      <c r="E148" s="57"/>
      <c r="F148" s="87">
        <v>50000</v>
      </c>
      <c r="G148" s="27">
        <f aca="true" t="shared" si="5" ref="G148:G201">SUM(D148:F148)</f>
        <v>1350000</v>
      </c>
    </row>
    <row r="149" spans="1:7" ht="12.75">
      <c r="A149" s="22"/>
      <c r="B149" s="11">
        <v>426131</v>
      </c>
      <c r="C149" s="69" t="s">
        <v>153</v>
      </c>
      <c r="D149" s="54">
        <v>0</v>
      </c>
      <c r="E149" s="27"/>
      <c r="F149" s="27">
        <v>100000</v>
      </c>
      <c r="G149" s="27">
        <f t="shared" si="5"/>
        <v>100000</v>
      </c>
    </row>
    <row r="150" spans="1:7" ht="12.75">
      <c r="A150" s="22"/>
      <c r="B150" s="11">
        <v>426311</v>
      </c>
      <c r="C150" s="69" t="s">
        <v>57</v>
      </c>
      <c r="D150" s="54">
        <v>0</v>
      </c>
      <c r="E150" s="27"/>
      <c r="F150" s="27">
        <v>550000</v>
      </c>
      <c r="G150" s="27">
        <f t="shared" si="5"/>
        <v>550000</v>
      </c>
    </row>
    <row r="151" spans="1:7" ht="12.75">
      <c r="A151" s="22"/>
      <c r="B151" s="11">
        <v>426412</v>
      </c>
      <c r="C151" s="69" t="s">
        <v>58</v>
      </c>
      <c r="D151" s="92">
        <v>2000000</v>
      </c>
      <c r="E151" s="27"/>
      <c r="F151" s="27"/>
      <c r="G151" s="27">
        <f t="shared" si="5"/>
        <v>2000000</v>
      </c>
    </row>
    <row r="152" spans="1:7" ht="12.75">
      <c r="A152" s="22"/>
      <c r="B152" s="11">
        <v>426413</v>
      </c>
      <c r="C152" s="69" t="s">
        <v>165</v>
      </c>
      <c r="D152" s="54">
        <v>10000</v>
      </c>
      <c r="E152" s="27"/>
      <c r="F152" s="27"/>
      <c r="G152" s="27">
        <f t="shared" si="5"/>
        <v>10000</v>
      </c>
    </row>
    <row r="153" spans="1:7" ht="12.75">
      <c r="A153" s="22"/>
      <c r="B153" s="55">
        <v>426491</v>
      </c>
      <c r="C153" s="68" t="s">
        <v>179</v>
      </c>
      <c r="D153" s="67">
        <v>70000</v>
      </c>
      <c r="E153" s="27"/>
      <c r="F153" s="27"/>
      <c r="G153" s="27">
        <f t="shared" si="5"/>
        <v>70000</v>
      </c>
    </row>
    <row r="154" spans="1:7" ht="12.75">
      <c r="A154" s="22"/>
      <c r="B154" s="11">
        <v>426591</v>
      </c>
      <c r="C154" s="94" t="s">
        <v>125</v>
      </c>
      <c r="D154" s="93">
        <v>1000000</v>
      </c>
      <c r="E154" s="27"/>
      <c r="F154" s="27"/>
      <c r="G154" s="27">
        <f t="shared" si="5"/>
        <v>1000000</v>
      </c>
    </row>
    <row r="155" spans="1:7" ht="12.75">
      <c r="A155" s="22"/>
      <c r="B155" s="11">
        <v>4267111</v>
      </c>
      <c r="C155" s="50" t="s">
        <v>201</v>
      </c>
      <c r="D155" s="93">
        <v>215389000</v>
      </c>
      <c r="E155" s="87">
        <v>500000</v>
      </c>
      <c r="F155" s="87">
        <v>1520000</v>
      </c>
      <c r="G155" s="27">
        <f aca="true" t="shared" si="6" ref="G155:G171">SUM(D155:F155)</f>
        <v>217409000</v>
      </c>
    </row>
    <row r="156" spans="1:7" ht="12.75">
      <c r="A156" s="22"/>
      <c r="B156" s="11">
        <v>4267112</v>
      </c>
      <c r="C156" s="50" t="s">
        <v>152</v>
      </c>
      <c r="D156" s="54">
        <v>90000</v>
      </c>
      <c r="E156" s="27"/>
      <c r="F156" s="27"/>
      <c r="G156" s="27">
        <f t="shared" si="6"/>
        <v>90000</v>
      </c>
    </row>
    <row r="157" spans="1:7" ht="12.75">
      <c r="A157" s="22"/>
      <c r="B157" s="11">
        <v>426712</v>
      </c>
      <c r="C157" s="11" t="s">
        <v>126</v>
      </c>
      <c r="D157" s="92">
        <v>40299000</v>
      </c>
      <c r="E157" s="87">
        <v>600000</v>
      </c>
      <c r="F157" s="27">
        <v>310872</v>
      </c>
      <c r="G157" s="27">
        <f t="shared" si="6"/>
        <v>41209872</v>
      </c>
    </row>
    <row r="158" spans="1:7" ht="12.75">
      <c r="A158" s="22"/>
      <c r="B158" s="11">
        <v>426721</v>
      </c>
      <c r="C158" s="90" t="s">
        <v>127</v>
      </c>
      <c r="D158" s="92">
        <v>214712000</v>
      </c>
      <c r="E158" s="89">
        <v>1000000</v>
      </c>
      <c r="F158" s="87">
        <v>600000</v>
      </c>
      <c r="G158" s="27">
        <f t="shared" si="6"/>
        <v>216312000</v>
      </c>
    </row>
    <row r="159" spans="1:7" ht="12.75">
      <c r="A159" s="22"/>
      <c r="B159" s="11">
        <v>4267511</v>
      </c>
      <c r="C159" s="55" t="s">
        <v>128</v>
      </c>
      <c r="D159" s="93">
        <v>283017000</v>
      </c>
      <c r="E159" s="87">
        <v>300000</v>
      </c>
      <c r="F159" s="87">
        <v>800000</v>
      </c>
      <c r="G159" s="27">
        <f t="shared" si="6"/>
        <v>284117000</v>
      </c>
    </row>
    <row r="160" spans="1:7" ht="12.75">
      <c r="A160" s="22"/>
      <c r="B160" s="11">
        <v>4267512</v>
      </c>
      <c r="C160" s="11" t="s">
        <v>151</v>
      </c>
      <c r="D160" s="92">
        <v>350000</v>
      </c>
      <c r="E160" s="27"/>
      <c r="F160" s="27">
        <v>73047</v>
      </c>
      <c r="G160" s="27">
        <f t="shared" si="6"/>
        <v>423047</v>
      </c>
    </row>
    <row r="161" spans="1:7" ht="12.75">
      <c r="A161" s="22"/>
      <c r="B161" s="55">
        <v>4267513</v>
      </c>
      <c r="C161" s="55" t="s">
        <v>172</v>
      </c>
      <c r="D161" s="93">
        <v>280000000</v>
      </c>
      <c r="E161" s="87">
        <v>100000</v>
      </c>
      <c r="F161" s="87">
        <v>150000</v>
      </c>
      <c r="G161" s="27">
        <f t="shared" si="6"/>
        <v>280250000</v>
      </c>
    </row>
    <row r="162" spans="1:7" ht="12.75">
      <c r="A162" s="22"/>
      <c r="B162" s="11">
        <v>426752</v>
      </c>
      <c r="C162" s="55" t="s">
        <v>129</v>
      </c>
      <c r="D162" s="93">
        <v>89908000</v>
      </c>
      <c r="E162" s="89">
        <v>50000</v>
      </c>
      <c r="F162" s="87">
        <v>200000</v>
      </c>
      <c r="G162" s="27">
        <f t="shared" si="6"/>
        <v>90158000</v>
      </c>
    </row>
    <row r="163" spans="1:7" ht="12.75">
      <c r="A163" s="22"/>
      <c r="B163" s="11">
        <v>426753</v>
      </c>
      <c r="C163" s="11" t="s">
        <v>130</v>
      </c>
      <c r="D163" s="93">
        <v>1128135000</v>
      </c>
      <c r="E163" s="89"/>
      <c r="F163" s="27"/>
      <c r="G163" s="27">
        <f t="shared" si="6"/>
        <v>1128135000</v>
      </c>
    </row>
    <row r="164" spans="1:7" ht="12.75">
      <c r="A164" s="22"/>
      <c r="B164" s="11">
        <v>426761</v>
      </c>
      <c r="C164" s="68" t="s">
        <v>131</v>
      </c>
      <c r="D164" s="93">
        <v>71970000</v>
      </c>
      <c r="E164" s="27"/>
      <c r="F164" s="27">
        <v>150000</v>
      </c>
      <c r="G164" s="27">
        <f t="shared" si="6"/>
        <v>72120000</v>
      </c>
    </row>
    <row r="165" spans="1:7" ht="12.75">
      <c r="A165" s="22"/>
      <c r="B165" s="20">
        <v>426762</v>
      </c>
      <c r="C165" s="68" t="s">
        <v>132</v>
      </c>
      <c r="D165" s="93">
        <v>26604000</v>
      </c>
      <c r="E165" s="27"/>
      <c r="F165" s="87">
        <v>200000</v>
      </c>
      <c r="G165" s="27">
        <f t="shared" si="6"/>
        <v>26804000</v>
      </c>
    </row>
    <row r="166" spans="1:7" ht="12.75">
      <c r="A166" s="22"/>
      <c r="B166" s="20">
        <v>426763</v>
      </c>
      <c r="C166" s="69" t="s">
        <v>133</v>
      </c>
      <c r="D166" s="93">
        <v>74195000</v>
      </c>
      <c r="E166" s="27"/>
      <c r="F166" s="87">
        <v>150000</v>
      </c>
      <c r="G166" s="27">
        <f t="shared" si="6"/>
        <v>74345000</v>
      </c>
    </row>
    <row r="167" spans="1:7" ht="12.75">
      <c r="A167" s="22"/>
      <c r="B167" s="20">
        <v>426764</v>
      </c>
      <c r="C167" s="94" t="s">
        <v>60</v>
      </c>
      <c r="D167" s="93">
        <v>33519000</v>
      </c>
      <c r="E167" s="87">
        <v>500000</v>
      </c>
      <c r="F167" s="87">
        <v>300000</v>
      </c>
      <c r="G167" s="27">
        <f t="shared" si="6"/>
        <v>34319000</v>
      </c>
    </row>
    <row r="168" spans="1:7" ht="12.75">
      <c r="A168" s="22"/>
      <c r="B168" s="20">
        <v>426765</v>
      </c>
      <c r="C168" s="94" t="s">
        <v>59</v>
      </c>
      <c r="D168" s="93">
        <v>431000</v>
      </c>
      <c r="E168" s="89">
        <v>50000</v>
      </c>
      <c r="F168" s="87">
        <v>50000</v>
      </c>
      <c r="G168" s="27">
        <f t="shared" si="6"/>
        <v>531000</v>
      </c>
    </row>
    <row r="169" spans="1:7" ht="12.75">
      <c r="A169" s="22"/>
      <c r="B169" s="20">
        <v>426767</v>
      </c>
      <c r="C169" s="88" t="s">
        <v>213</v>
      </c>
      <c r="D169" s="93">
        <v>22918000</v>
      </c>
      <c r="E169" s="89">
        <v>100000</v>
      </c>
      <c r="F169" s="27"/>
      <c r="G169" s="27">
        <f t="shared" si="6"/>
        <v>23018000</v>
      </c>
    </row>
    <row r="170" spans="1:7" ht="12.75">
      <c r="A170" s="22"/>
      <c r="B170" s="20">
        <v>426768</v>
      </c>
      <c r="C170" s="69" t="s">
        <v>134</v>
      </c>
      <c r="D170" s="93">
        <v>2000000</v>
      </c>
      <c r="E170" s="27"/>
      <c r="F170" s="27"/>
      <c r="G170" s="27">
        <f t="shared" si="6"/>
        <v>2000000</v>
      </c>
    </row>
    <row r="171" spans="1:15" ht="12.75">
      <c r="A171" s="22"/>
      <c r="B171" s="11">
        <v>426791</v>
      </c>
      <c r="C171" s="51" t="s">
        <v>166</v>
      </c>
      <c r="D171" s="93">
        <v>29516000</v>
      </c>
      <c r="E171" s="27"/>
      <c r="F171" s="57">
        <v>800000</v>
      </c>
      <c r="G171" s="27">
        <f t="shared" si="6"/>
        <v>30316000</v>
      </c>
      <c r="O171" s="32"/>
    </row>
    <row r="172" spans="1:15" ht="12.75">
      <c r="A172" s="22"/>
      <c r="B172" s="49">
        <v>426811</v>
      </c>
      <c r="C172" s="95" t="s">
        <v>135</v>
      </c>
      <c r="D172" s="93">
        <v>728000</v>
      </c>
      <c r="E172" s="27"/>
      <c r="F172" s="57">
        <v>200000</v>
      </c>
      <c r="G172" s="27">
        <f t="shared" si="5"/>
        <v>928000</v>
      </c>
      <c r="O172" s="19"/>
    </row>
    <row r="173" spans="1:15" ht="12.75">
      <c r="A173" s="22"/>
      <c r="B173" s="49">
        <v>426812</v>
      </c>
      <c r="C173" s="51" t="s">
        <v>136</v>
      </c>
      <c r="D173" s="92">
        <v>1266000</v>
      </c>
      <c r="E173" s="87"/>
      <c r="F173" s="87">
        <v>500000</v>
      </c>
      <c r="G173" s="27">
        <f t="shared" si="5"/>
        <v>1766000</v>
      </c>
      <c r="O173" s="19"/>
    </row>
    <row r="174" spans="1:15" ht="12.75">
      <c r="A174" s="22"/>
      <c r="B174" s="20">
        <v>426819</v>
      </c>
      <c r="C174" s="69" t="s">
        <v>137</v>
      </c>
      <c r="D174" s="92">
        <v>3516000</v>
      </c>
      <c r="E174" s="27"/>
      <c r="F174" s="27">
        <v>300000</v>
      </c>
      <c r="G174" s="27">
        <f t="shared" si="5"/>
        <v>3816000</v>
      </c>
      <c r="O174" s="19"/>
    </row>
    <row r="175" spans="1:7" ht="12.75">
      <c r="A175" s="22"/>
      <c r="B175" s="11">
        <v>426823</v>
      </c>
      <c r="C175" s="55" t="s">
        <v>138</v>
      </c>
      <c r="D175" s="93">
        <v>24460000</v>
      </c>
      <c r="E175" s="27"/>
      <c r="F175" s="87">
        <v>400000</v>
      </c>
      <c r="G175" s="27">
        <f t="shared" si="5"/>
        <v>24860000</v>
      </c>
    </row>
    <row r="176" spans="1:7" ht="12.75">
      <c r="A176" s="22"/>
      <c r="B176" s="11">
        <v>426829</v>
      </c>
      <c r="C176" s="50" t="s">
        <v>139</v>
      </c>
      <c r="D176" s="92">
        <v>50000</v>
      </c>
      <c r="E176" s="27"/>
      <c r="F176" s="27">
        <v>50000</v>
      </c>
      <c r="G176" s="27">
        <f t="shared" si="5"/>
        <v>100000</v>
      </c>
    </row>
    <row r="177" spans="1:7" ht="12.75">
      <c r="A177" s="22"/>
      <c r="B177" s="11">
        <v>426911</v>
      </c>
      <c r="C177" s="90" t="s">
        <v>142</v>
      </c>
      <c r="D177" s="93">
        <v>3791000</v>
      </c>
      <c r="E177" s="27"/>
      <c r="F177" s="87">
        <v>1050000</v>
      </c>
      <c r="G177" s="27">
        <f t="shared" si="5"/>
        <v>4841000</v>
      </c>
    </row>
    <row r="178" spans="1:7" ht="12.75">
      <c r="A178" s="22"/>
      <c r="B178" s="11">
        <v>426912</v>
      </c>
      <c r="C178" s="50" t="s">
        <v>143</v>
      </c>
      <c r="D178" s="93">
        <v>3675283</v>
      </c>
      <c r="E178" s="27">
        <v>2000000</v>
      </c>
      <c r="F178" s="52">
        <v>1300000</v>
      </c>
      <c r="G178" s="27">
        <f t="shared" si="5"/>
        <v>6975283</v>
      </c>
    </row>
    <row r="179" spans="1:15" ht="12.75">
      <c r="A179" s="22"/>
      <c r="B179" s="11">
        <v>426913</v>
      </c>
      <c r="C179" s="50" t="s">
        <v>61</v>
      </c>
      <c r="D179" s="93">
        <v>2255489</v>
      </c>
      <c r="E179" s="87"/>
      <c r="F179" s="87">
        <v>928750</v>
      </c>
      <c r="G179" s="27">
        <f t="shared" si="5"/>
        <v>3184239</v>
      </c>
      <c r="O179" s="19"/>
    </row>
    <row r="180" spans="1:15" ht="12.75">
      <c r="A180" s="22"/>
      <c r="B180" s="11">
        <v>426919</v>
      </c>
      <c r="C180" s="50" t="s">
        <v>204</v>
      </c>
      <c r="D180" s="92">
        <v>1900000</v>
      </c>
      <c r="E180" s="27"/>
      <c r="F180" s="89">
        <v>1000000</v>
      </c>
      <c r="G180" s="27">
        <f t="shared" si="5"/>
        <v>2900000</v>
      </c>
      <c r="O180" s="19"/>
    </row>
    <row r="181" spans="1:15" ht="25.5">
      <c r="A181" s="22">
        <v>3</v>
      </c>
      <c r="B181" s="15">
        <v>43</v>
      </c>
      <c r="C181" s="63" t="s">
        <v>62</v>
      </c>
      <c r="D181" s="47">
        <f>D182</f>
        <v>0</v>
      </c>
      <c r="E181" s="29">
        <f>E182</f>
        <v>0</v>
      </c>
      <c r="F181" s="25">
        <f>F182</f>
        <v>2000000</v>
      </c>
      <c r="G181" s="29">
        <f t="shared" si="5"/>
        <v>2000000</v>
      </c>
      <c r="O181" s="32"/>
    </row>
    <row r="182" spans="1:15" ht="12.75">
      <c r="A182" s="22"/>
      <c r="B182" s="15">
        <v>431</v>
      </c>
      <c r="C182" s="63" t="s">
        <v>90</v>
      </c>
      <c r="D182" s="54">
        <f>SUM(D183:D184)</f>
        <v>0</v>
      </c>
      <c r="E182" s="54">
        <f>SUM(E183:E184)</f>
        <v>0</v>
      </c>
      <c r="F182" s="47">
        <f>SUM(F183:F184)</f>
        <v>2000000</v>
      </c>
      <c r="G182" s="29">
        <f t="shared" si="5"/>
        <v>2000000</v>
      </c>
      <c r="O182" s="32"/>
    </row>
    <row r="183" spans="1:15" ht="12.75">
      <c r="A183" s="22"/>
      <c r="B183" s="31">
        <v>431111</v>
      </c>
      <c r="C183" s="51" t="s">
        <v>86</v>
      </c>
      <c r="D183" s="54">
        <v>0</v>
      </c>
      <c r="E183" s="27"/>
      <c r="F183" s="52">
        <v>300000</v>
      </c>
      <c r="G183" s="27">
        <f t="shared" si="5"/>
        <v>300000</v>
      </c>
      <c r="O183" s="32"/>
    </row>
    <row r="184" spans="1:7" s="32" customFormat="1" ht="12.75">
      <c r="A184" s="30"/>
      <c r="B184" s="31">
        <v>431211</v>
      </c>
      <c r="C184" s="51" t="s">
        <v>63</v>
      </c>
      <c r="D184" s="61">
        <v>0</v>
      </c>
      <c r="E184" s="21"/>
      <c r="F184" s="52">
        <v>1700000</v>
      </c>
      <c r="G184" s="27">
        <f t="shared" si="5"/>
        <v>1700000</v>
      </c>
    </row>
    <row r="185" spans="1:15" s="19" customFormat="1" ht="15" customHeight="1">
      <c r="A185" s="14">
        <v>4</v>
      </c>
      <c r="B185" s="15">
        <v>44</v>
      </c>
      <c r="C185" s="48" t="s">
        <v>174</v>
      </c>
      <c r="D185" s="47">
        <f>D188</f>
        <v>800000</v>
      </c>
      <c r="E185" s="29">
        <f>E188</f>
        <v>0</v>
      </c>
      <c r="F185" s="47">
        <f>F186+F188</f>
        <v>520000</v>
      </c>
      <c r="G185" s="29">
        <f t="shared" si="5"/>
        <v>1320000</v>
      </c>
      <c r="O185" s="32"/>
    </row>
    <row r="186" spans="1:15" s="19" customFormat="1" ht="15" customHeight="1">
      <c r="A186" s="14"/>
      <c r="B186" s="15">
        <v>441</v>
      </c>
      <c r="C186" s="107" t="s">
        <v>173</v>
      </c>
      <c r="D186" s="47"/>
      <c r="E186" s="36"/>
      <c r="F186" s="101">
        <f>SUM(F187)</f>
        <v>500000</v>
      </c>
      <c r="G186" s="29">
        <f t="shared" si="5"/>
        <v>500000</v>
      </c>
      <c r="O186" s="32"/>
    </row>
    <row r="187" spans="1:7" s="19" customFormat="1" ht="15" customHeight="1">
      <c r="A187" s="14"/>
      <c r="B187" s="55">
        <v>441252</v>
      </c>
      <c r="C187" s="95" t="s">
        <v>187</v>
      </c>
      <c r="D187" s="47"/>
      <c r="E187" s="36"/>
      <c r="F187" s="93">
        <v>500000</v>
      </c>
      <c r="G187" s="57">
        <f t="shared" si="5"/>
        <v>500000</v>
      </c>
    </row>
    <row r="188" spans="1:15" ht="15" customHeight="1">
      <c r="A188" s="22"/>
      <c r="B188" s="15">
        <v>444</v>
      </c>
      <c r="C188" s="63" t="s">
        <v>64</v>
      </c>
      <c r="D188" s="47">
        <f>SUM(D189:D189)</f>
        <v>800000</v>
      </c>
      <c r="E188" s="47">
        <f>SUM(E189:E189)</f>
        <v>0</v>
      </c>
      <c r="F188" s="47">
        <f>SUM(F189:F189)</f>
        <v>20000</v>
      </c>
      <c r="G188" s="29">
        <f t="shared" si="5"/>
        <v>820000</v>
      </c>
      <c r="O188" s="32"/>
    </row>
    <row r="189" spans="1:7" ht="15" customHeight="1">
      <c r="A189" s="22"/>
      <c r="B189" s="11">
        <v>444211</v>
      </c>
      <c r="C189" s="31" t="s">
        <v>140</v>
      </c>
      <c r="D189" s="93">
        <v>800000</v>
      </c>
      <c r="E189" s="27"/>
      <c r="F189" s="27">
        <v>20000</v>
      </c>
      <c r="G189" s="27">
        <f t="shared" si="5"/>
        <v>820000</v>
      </c>
    </row>
    <row r="190" spans="1:15" ht="15" customHeight="1">
      <c r="A190" s="22">
        <v>5</v>
      </c>
      <c r="B190" s="81">
        <v>46</v>
      </c>
      <c r="C190" s="48" t="s">
        <v>154</v>
      </c>
      <c r="D190" s="59">
        <f>D191</f>
        <v>0</v>
      </c>
      <c r="E190" s="59">
        <f>E191</f>
        <v>0</v>
      </c>
      <c r="F190" s="59">
        <f>F191</f>
        <v>0</v>
      </c>
      <c r="G190" s="33">
        <f>G191</f>
        <v>0</v>
      </c>
      <c r="O190" s="19"/>
    </row>
    <row r="191" spans="1:15" ht="15" customHeight="1">
      <c r="A191" s="22"/>
      <c r="B191" s="69">
        <v>465112</v>
      </c>
      <c r="C191" s="51" t="s">
        <v>203</v>
      </c>
      <c r="D191" s="87">
        <v>0</v>
      </c>
      <c r="E191" s="29">
        <f>E192+E199</f>
        <v>0</v>
      </c>
      <c r="F191" s="36">
        <v>0</v>
      </c>
      <c r="G191" s="29">
        <f>SUM(D191:F191)</f>
        <v>0</v>
      </c>
      <c r="O191" s="85"/>
    </row>
    <row r="192" spans="1:15" s="19" customFormat="1" ht="15" customHeight="1">
      <c r="A192" s="14">
        <v>6</v>
      </c>
      <c r="B192" s="15">
        <v>48</v>
      </c>
      <c r="C192" s="15" t="s">
        <v>18</v>
      </c>
      <c r="D192" s="60">
        <f>D193+D200</f>
        <v>175000</v>
      </c>
      <c r="E192" s="29">
        <f>E193+E200</f>
        <v>0</v>
      </c>
      <c r="F192" s="36">
        <f>F193+F200</f>
        <v>6020000</v>
      </c>
      <c r="G192" s="29">
        <f t="shared" si="5"/>
        <v>6195000</v>
      </c>
      <c r="O192" s="85"/>
    </row>
    <row r="193" spans="1:7" s="19" customFormat="1" ht="15" customHeight="1">
      <c r="A193" s="14"/>
      <c r="B193" s="15">
        <v>482</v>
      </c>
      <c r="C193" s="15" t="s">
        <v>65</v>
      </c>
      <c r="D193" s="47">
        <f>SUM(D194:D199)</f>
        <v>175000</v>
      </c>
      <c r="E193" s="29"/>
      <c r="F193" s="29">
        <f>SUM(F194:F199)</f>
        <v>2620000</v>
      </c>
      <c r="G193" s="29">
        <f t="shared" si="5"/>
        <v>2795000</v>
      </c>
    </row>
    <row r="194" spans="1:7" s="32" customFormat="1" ht="12.75">
      <c r="A194" s="30"/>
      <c r="B194" s="31">
        <v>482131</v>
      </c>
      <c r="C194" s="90" t="s">
        <v>66</v>
      </c>
      <c r="D194" s="92">
        <v>100000</v>
      </c>
      <c r="E194" s="21"/>
      <c r="F194" s="21"/>
      <c r="G194" s="27">
        <f t="shared" si="5"/>
        <v>100000</v>
      </c>
    </row>
    <row r="195" spans="1:7" s="32" customFormat="1" ht="12.75">
      <c r="A195" s="30"/>
      <c r="B195" s="31">
        <v>482211</v>
      </c>
      <c r="C195" s="31" t="s">
        <v>67</v>
      </c>
      <c r="D195" s="61">
        <v>75000</v>
      </c>
      <c r="E195" s="21"/>
      <c r="F195" s="21"/>
      <c r="G195" s="27">
        <f t="shared" si="5"/>
        <v>75000</v>
      </c>
    </row>
    <row r="196" spans="1:7" s="32" customFormat="1" ht="12.75">
      <c r="A196" s="30"/>
      <c r="B196" s="31">
        <v>482191</v>
      </c>
      <c r="C196" s="90" t="s">
        <v>156</v>
      </c>
      <c r="D196" s="86"/>
      <c r="E196" s="21"/>
      <c r="F196" s="89">
        <v>2000000</v>
      </c>
      <c r="G196" s="27">
        <f t="shared" si="5"/>
        <v>2000000</v>
      </c>
    </row>
    <row r="197" spans="1:7" s="32" customFormat="1" ht="12.75">
      <c r="A197" s="30"/>
      <c r="B197" s="90">
        <v>482231</v>
      </c>
      <c r="C197" s="90" t="s">
        <v>189</v>
      </c>
      <c r="D197" s="86"/>
      <c r="E197" s="21"/>
      <c r="F197" s="89">
        <v>20000</v>
      </c>
      <c r="G197" s="27">
        <f t="shared" si="5"/>
        <v>20000</v>
      </c>
    </row>
    <row r="198" spans="1:7" s="32" customFormat="1" ht="12.75">
      <c r="A198" s="30"/>
      <c r="B198" s="31">
        <v>482251</v>
      </c>
      <c r="C198" s="31" t="s">
        <v>68</v>
      </c>
      <c r="D198" s="92"/>
      <c r="E198" s="21"/>
      <c r="F198" s="89">
        <v>200000</v>
      </c>
      <c r="G198" s="27">
        <f t="shared" si="5"/>
        <v>200000</v>
      </c>
    </row>
    <row r="199" spans="1:7" s="32" customFormat="1" ht="12.75">
      <c r="A199" s="30"/>
      <c r="B199" s="31">
        <v>482311</v>
      </c>
      <c r="C199" s="50" t="s">
        <v>141</v>
      </c>
      <c r="D199" s="73" t="s">
        <v>85</v>
      </c>
      <c r="E199" s="21"/>
      <c r="F199" s="89">
        <v>400000</v>
      </c>
      <c r="G199" s="27">
        <f t="shared" si="5"/>
        <v>400000</v>
      </c>
    </row>
    <row r="200" spans="1:15" s="19" customFormat="1" ht="12.75">
      <c r="A200" s="14"/>
      <c r="B200" s="15">
        <v>483</v>
      </c>
      <c r="C200" s="15" t="s">
        <v>69</v>
      </c>
      <c r="D200" s="60">
        <f>SUM(D201:D201)</f>
        <v>0</v>
      </c>
      <c r="E200" s="29">
        <f>SUM(E201:E201)</f>
        <v>0</v>
      </c>
      <c r="F200" s="91">
        <f>SUM(F201:F201)</f>
        <v>3400000</v>
      </c>
      <c r="G200" s="29">
        <f t="shared" si="5"/>
        <v>3400000</v>
      </c>
      <c r="O200" s="32"/>
    </row>
    <row r="201" spans="1:7" s="32" customFormat="1" ht="12.75">
      <c r="A201" s="30"/>
      <c r="B201" s="31">
        <v>483111</v>
      </c>
      <c r="C201" s="50" t="s">
        <v>83</v>
      </c>
      <c r="D201" s="61">
        <v>0</v>
      </c>
      <c r="E201" s="21"/>
      <c r="F201" s="89">
        <v>3400000</v>
      </c>
      <c r="G201" s="27">
        <f t="shared" si="5"/>
        <v>3400000</v>
      </c>
    </row>
    <row r="202" spans="1:15" ht="12.75">
      <c r="A202" s="20"/>
      <c r="B202" s="11"/>
      <c r="C202" s="64" t="s">
        <v>19</v>
      </c>
      <c r="D202" s="74">
        <f>D51+D70+D181+D185+D192+D190</f>
        <v>4713555000</v>
      </c>
      <c r="E202" s="74">
        <f>E51+E70+E181+E185+E192+E190</f>
        <v>19080000</v>
      </c>
      <c r="F202" s="74">
        <f>F51+F70+F181+F185+F192+F190</f>
        <v>116826669</v>
      </c>
      <c r="G202" s="74">
        <f>G51+G70+G181+G185+G192+G190</f>
        <v>4848961669</v>
      </c>
      <c r="O202" s="32"/>
    </row>
    <row r="203" spans="1:15" s="19" customFormat="1" ht="25.5">
      <c r="A203" s="14"/>
      <c r="B203" s="15">
        <v>51</v>
      </c>
      <c r="C203" s="48" t="s">
        <v>20</v>
      </c>
      <c r="D203" s="47">
        <f>D206+D219</f>
        <v>0</v>
      </c>
      <c r="E203" s="29">
        <f>E206+E219+E204+E205</f>
        <v>421220000</v>
      </c>
      <c r="F203" s="29">
        <f>F206+F219+F204</f>
        <v>25916511</v>
      </c>
      <c r="G203" s="29">
        <f>G206+G219+G204+G205</f>
        <v>447136511</v>
      </c>
      <c r="O203" s="32"/>
    </row>
    <row r="204" spans="1:15" s="85" customFormat="1" ht="12.75">
      <c r="A204" s="49"/>
      <c r="B204" s="50">
        <v>511322</v>
      </c>
      <c r="C204" s="51" t="s">
        <v>196</v>
      </c>
      <c r="D204" s="84"/>
      <c r="E204" s="89">
        <v>60000000</v>
      </c>
      <c r="F204" s="89">
        <v>1800000</v>
      </c>
      <c r="G204" s="57">
        <f>SUM(D204:F204)</f>
        <v>61800000</v>
      </c>
      <c r="O204" s="32"/>
    </row>
    <row r="205" spans="1:15" s="85" customFormat="1" ht="12.75">
      <c r="A205" s="49"/>
      <c r="B205" s="50">
        <v>511222</v>
      </c>
      <c r="C205" s="51" t="s">
        <v>188</v>
      </c>
      <c r="D205" s="84"/>
      <c r="E205" s="52"/>
      <c r="F205" s="52"/>
      <c r="G205" s="57">
        <f>SUM(D205:F205)</f>
        <v>0</v>
      </c>
      <c r="O205" s="32"/>
    </row>
    <row r="206" spans="1:7" s="19" customFormat="1" ht="12.75">
      <c r="A206" s="14"/>
      <c r="B206" s="15">
        <v>512</v>
      </c>
      <c r="C206" s="48" t="s">
        <v>70</v>
      </c>
      <c r="D206" s="60">
        <f>SUM(D207:D217)</f>
        <v>0</v>
      </c>
      <c r="E206" s="29">
        <f>SUM(E207:E218)</f>
        <v>356020000</v>
      </c>
      <c r="F206" s="29">
        <f>SUM(F207:F218)</f>
        <v>22964000</v>
      </c>
      <c r="G206" s="25">
        <f>SUM(G207:G218)</f>
        <v>378984000</v>
      </c>
    </row>
    <row r="207" spans="1:7" s="32" customFormat="1" ht="12.75">
      <c r="A207" s="30"/>
      <c r="B207" s="31">
        <v>512211</v>
      </c>
      <c r="C207" s="62" t="s">
        <v>71</v>
      </c>
      <c r="D207" s="61"/>
      <c r="E207" s="21"/>
      <c r="F207" s="89">
        <v>1200000</v>
      </c>
      <c r="G207" s="57">
        <f>SUM(D207:F207)</f>
        <v>1200000</v>
      </c>
    </row>
    <row r="208" spans="1:7" s="32" customFormat="1" ht="12.75">
      <c r="A208" s="30"/>
      <c r="B208" s="90">
        <v>512212</v>
      </c>
      <c r="C208" s="88" t="s">
        <v>175</v>
      </c>
      <c r="D208" s="61"/>
      <c r="E208" s="21"/>
      <c r="F208" s="89">
        <v>1000000</v>
      </c>
      <c r="G208" s="57">
        <f>SUM(D208:F208)</f>
        <v>1000000</v>
      </c>
    </row>
    <row r="209" spans="1:7" s="32" customFormat="1" ht="12.75">
      <c r="A209" s="30"/>
      <c r="B209" s="31">
        <v>512213</v>
      </c>
      <c r="C209" s="51" t="s">
        <v>145</v>
      </c>
      <c r="D209" s="61"/>
      <c r="E209" s="21"/>
      <c r="F209" s="52">
        <v>100000</v>
      </c>
      <c r="G209" s="57">
        <f aca="true" t="shared" si="7" ref="G209:G218">SUM(D209:F209)</f>
        <v>100000</v>
      </c>
    </row>
    <row r="210" spans="1:15" s="32" customFormat="1" ht="12.75">
      <c r="A210" s="30"/>
      <c r="B210" s="31">
        <v>512221</v>
      </c>
      <c r="C210" s="62" t="s">
        <v>72</v>
      </c>
      <c r="D210" s="61"/>
      <c r="E210" s="21"/>
      <c r="F210" s="52">
        <v>1520000</v>
      </c>
      <c r="G210" s="57">
        <f t="shared" si="7"/>
        <v>1520000</v>
      </c>
      <c r="O210" s="1"/>
    </row>
    <row r="211" spans="1:15" s="32" customFormat="1" ht="12.75">
      <c r="A211" s="30"/>
      <c r="B211" s="31">
        <v>512222</v>
      </c>
      <c r="C211" s="62" t="s">
        <v>73</v>
      </c>
      <c r="D211" s="61"/>
      <c r="E211" s="21"/>
      <c r="F211" s="89">
        <v>600000</v>
      </c>
      <c r="G211" s="57">
        <f t="shared" si="7"/>
        <v>600000</v>
      </c>
      <c r="O211" s="1"/>
    </row>
    <row r="212" spans="1:15" s="32" customFormat="1" ht="12.75">
      <c r="A212" s="30"/>
      <c r="B212" s="31">
        <v>512223</v>
      </c>
      <c r="C212" s="62" t="s">
        <v>74</v>
      </c>
      <c r="D212" s="61"/>
      <c r="E212" s="21"/>
      <c r="F212" s="52">
        <v>0</v>
      </c>
      <c r="G212" s="52">
        <f t="shared" si="7"/>
        <v>0</v>
      </c>
      <c r="O212" s="1"/>
    </row>
    <row r="213" spans="1:15" s="32" customFormat="1" ht="12.75">
      <c r="A213" s="30"/>
      <c r="B213" s="31">
        <v>512232</v>
      </c>
      <c r="C213" s="88" t="s">
        <v>177</v>
      </c>
      <c r="D213" s="61"/>
      <c r="E213" s="21"/>
      <c r="F213" s="89">
        <v>30000</v>
      </c>
      <c r="G213" s="57">
        <v>30000</v>
      </c>
      <c r="O213" s="1"/>
    </row>
    <row r="214" spans="1:15" s="32" customFormat="1" ht="12.75">
      <c r="A214" s="30"/>
      <c r="B214" s="31">
        <v>512241</v>
      </c>
      <c r="C214" s="88" t="s">
        <v>146</v>
      </c>
      <c r="D214" s="61"/>
      <c r="E214" s="89">
        <v>5000000</v>
      </c>
      <c r="F214" s="89">
        <v>2100000</v>
      </c>
      <c r="G214" s="57">
        <f t="shared" si="7"/>
        <v>7100000</v>
      </c>
      <c r="O214" s="1"/>
    </row>
    <row r="215" spans="1:15" s="32" customFormat="1" ht="12.75">
      <c r="A215" s="30"/>
      <c r="B215" s="31">
        <v>512251</v>
      </c>
      <c r="C215" s="88" t="s">
        <v>75</v>
      </c>
      <c r="D215" s="61"/>
      <c r="E215" s="21"/>
      <c r="F215" s="89">
        <v>600000</v>
      </c>
      <c r="G215" s="57">
        <f t="shared" si="7"/>
        <v>600000</v>
      </c>
      <c r="O215" s="1"/>
    </row>
    <row r="216" spans="1:15" s="32" customFormat="1" ht="12.75">
      <c r="A216" s="30"/>
      <c r="B216" s="90">
        <v>512511</v>
      </c>
      <c r="C216" s="51" t="s">
        <v>76</v>
      </c>
      <c r="D216" s="73"/>
      <c r="E216" s="89">
        <v>351020000</v>
      </c>
      <c r="F216" s="89">
        <v>14814000</v>
      </c>
      <c r="G216" s="57">
        <f t="shared" si="7"/>
        <v>365834000</v>
      </c>
      <c r="O216" s="1"/>
    </row>
    <row r="217" spans="1:15" s="32" customFormat="1" ht="12.75">
      <c r="A217" s="30"/>
      <c r="B217" s="31">
        <v>512521</v>
      </c>
      <c r="C217" s="88" t="s">
        <v>77</v>
      </c>
      <c r="D217" s="61"/>
      <c r="E217" s="21"/>
      <c r="F217" s="89">
        <v>500000</v>
      </c>
      <c r="G217" s="57">
        <f t="shared" si="7"/>
        <v>500000</v>
      </c>
      <c r="O217" s="1"/>
    </row>
    <row r="218" spans="1:15" s="32" customFormat="1" ht="12.75">
      <c r="A218" s="30"/>
      <c r="B218" s="90">
        <v>512811</v>
      </c>
      <c r="C218" s="88" t="s">
        <v>199</v>
      </c>
      <c r="D218" s="61"/>
      <c r="E218" s="109"/>
      <c r="F218" s="89">
        <v>500000</v>
      </c>
      <c r="G218" s="57">
        <f t="shared" si="7"/>
        <v>500000</v>
      </c>
      <c r="O218" s="1"/>
    </row>
    <row r="219" spans="1:15" s="19" customFormat="1" ht="12.75">
      <c r="A219" s="14"/>
      <c r="B219" s="15">
        <v>515</v>
      </c>
      <c r="C219" s="48" t="s">
        <v>78</v>
      </c>
      <c r="D219" s="47">
        <f>SUM(D220)</f>
        <v>0</v>
      </c>
      <c r="E219" s="29">
        <f>SUM(E220)</f>
        <v>5200000</v>
      </c>
      <c r="F219" s="29">
        <f>F220+F221+F222</f>
        <v>1152511</v>
      </c>
      <c r="G219" s="29">
        <f>G220+G221+G222</f>
        <v>6352511</v>
      </c>
      <c r="O219" s="1"/>
    </row>
    <row r="220" spans="1:15" s="32" customFormat="1" ht="12.75">
      <c r="A220" s="30"/>
      <c r="B220" s="31">
        <v>515111</v>
      </c>
      <c r="C220" s="62" t="s">
        <v>79</v>
      </c>
      <c r="D220" s="61"/>
      <c r="E220" s="89">
        <v>5200000</v>
      </c>
      <c r="F220" s="89">
        <v>400000</v>
      </c>
      <c r="G220" s="57">
        <f>SUM(D220:F220)</f>
        <v>5600000</v>
      </c>
      <c r="O220" s="1"/>
    </row>
    <row r="221" spans="1:15" s="32" customFormat="1" ht="12.75">
      <c r="A221" s="30"/>
      <c r="B221" s="90">
        <v>515123</v>
      </c>
      <c r="C221" s="88" t="s">
        <v>191</v>
      </c>
      <c r="D221" s="61"/>
      <c r="E221" s="21"/>
      <c r="F221" s="89">
        <v>602511</v>
      </c>
      <c r="G221" s="57">
        <f>SUM(D221:F221)</f>
        <v>602511</v>
      </c>
      <c r="O221" s="1"/>
    </row>
    <row r="222" spans="1:15" s="32" customFormat="1" ht="12.75">
      <c r="A222" s="30"/>
      <c r="B222" s="31">
        <v>515195</v>
      </c>
      <c r="C222" s="51" t="s">
        <v>147</v>
      </c>
      <c r="D222" s="61"/>
      <c r="E222" s="21"/>
      <c r="F222" s="21">
        <v>150000</v>
      </c>
      <c r="G222" s="21">
        <v>150000</v>
      </c>
      <c r="O222" s="1"/>
    </row>
    <row r="223" spans="1:7" ht="25.5">
      <c r="A223" s="20"/>
      <c r="B223" s="11"/>
      <c r="C223" s="70" t="s">
        <v>23</v>
      </c>
      <c r="D223" s="74">
        <f>D202+D203</f>
        <v>4713555000</v>
      </c>
      <c r="E223" s="75">
        <f>E202+E203</f>
        <v>440300000</v>
      </c>
      <c r="F223" s="75">
        <f>F202+F203</f>
        <v>142743180</v>
      </c>
      <c r="G223" s="75">
        <f>SUM(D223:F223)</f>
        <v>5296598180</v>
      </c>
    </row>
    <row r="224" spans="1:7" ht="25.5">
      <c r="A224" s="20"/>
      <c r="B224" s="11"/>
      <c r="C224" s="70" t="s">
        <v>89</v>
      </c>
      <c r="D224" s="76">
        <f>D41</f>
        <v>4713555000</v>
      </c>
      <c r="E224" s="75">
        <f>E41</f>
        <v>440300000</v>
      </c>
      <c r="F224" s="77">
        <f>F41</f>
        <v>142743180</v>
      </c>
      <c r="G224" s="75">
        <f>G41</f>
        <v>5296598180</v>
      </c>
    </row>
    <row r="225" spans="1:7" ht="13.5" customHeight="1">
      <c r="A225" s="20"/>
      <c r="B225" s="11"/>
      <c r="C225" s="64" t="s">
        <v>21</v>
      </c>
      <c r="D225" s="46"/>
      <c r="E225" s="46">
        <f>+E224-E223</f>
        <v>0</v>
      </c>
      <c r="F225" s="46"/>
      <c r="G225" s="46"/>
    </row>
    <row r="226" spans="1:7" ht="13.5" customHeight="1">
      <c r="A226" s="20"/>
      <c r="B226" s="11"/>
      <c r="C226" s="64" t="s">
        <v>22</v>
      </c>
      <c r="D226" s="46">
        <f>D224-D223</f>
        <v>0</v>
      </c>
      <c r="E226" s="46">
        <f>E224-E223</f>
        <v>0</v>
      </c>
      <c r="F226" s="46">
        <f>F224-F223</f>
        <v>0</v>
      </c>
      <c r="G226" s="46">
        <f>G224-G223</f>
        <v>0</v>
      </c>
    </row>
    <row r="227" ht="13.5" customHeight="1"/>
    <row r="228" ht="13.5" customHeight="1"/>
    <row r="229" spans="2:8" ht="13.5" customHeight="1">
      <c r="B229" s="1" t="s">
        <v>161</v>
      </c>
      <c r="F229" s="125" t="s">
        <v>200</v>
      </c>
      <c r="G229" s="125"/>
      <c r="H229" s="125"/>
    </row>
    <row r="230" spans="6:8" ht="13.5" customHeight="1">
      <c r="F230" s="125" t="s">
        <v>150</v>
      </c>
      <c r="G230" s="125"/>
      <c r="H230" s="125"/>
    </row>
    <row r="231" ht="13.5" customHeight="1">
      <c r="B231" s="1" t="s">
        <v>176</v>
      </c>
    </row>
    <row r="232" spans="6:8" ht="13.5" customHeight="1">
      <c r="F232" s="125" t="s">
        <v>157</v>
      </c>
      <c r="G232" s="125"/>
      <c r="H232" s="125"/>
    </row>
    <row r="233" ht="13.5" customHeight="1"/>
    <row r="234" ht="13.5" customHeight="1"/>
    <row r="235" ht="13.5" customHeight="1">
      <c r="C235" s="43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spans="3:4" ht="13.5" customHeight="1">
      <c r="C262" s="78"/>
      <c r="D262" s="79"/>
    </row>
    <row r="263" ht="13.5" customHeight="1">
      <c r="C263" s="2"/>
    </row>
    <row r="264" ht="13.5" customHeight="1">
      <c r="C264" s="2"/>
    </row>
    <row r="265" ht="13.5" customHeight="1">
      <c r="C265" s="2"/>
    </row>
    <row r="266" spans="3:4" ht="13.5" customHeight="1">
      <c r="C266" s="71"/>
      <c r="D266" s="79"/>
    </row>
    <row r="267" spans="3:4" ht="13.5" customHeight="1">
      <c r="C267" s="78"/>
      <c r="D267" s="79"/>
    </row>
    <row r="268" ht="13.5" customHeight="1">
      <c r="C268" s="2"/>
    </row>
    <row r="269" ht="13.5" customHeight="1">
      <c r="C269" s="2"/>
    </row>
    <row r="270" ht="13.5" customHeight="1">
      <c r="C270" s="2"/>
    </row>
    <row r="271" spans="3:4" ht="13.5" customHeight="1">
      <c r="C271" s="71"/>
      <c r="D271" s="79"/>
    </row>
    <row r="272" ht="13.5" customHeight="1">
      <c r="C272" s="2"/>
    </row>
    <row r="273" spans="3:4" ht="13.5" customHeight="1">
      <c r="C273" s="71"/>
      <c r="D273" s="79"/>
    </row>
    <row r="274" ht="13.5" customHeight="1">
      <c r="C274" s="2"/>
    </row>
    <row r="275" spans="3:6" ht="13.5" customHeight="1">
      <c r="C275" s="2"/>
      <c r="F275" s="2"/>
    </row>
    <row r="276" ht="13.5" customHeight="1">
      <c r="C276" s="2"/>
    </row>
    <row r="277" ht="13.5" customHeight="1">
      <c r="B277" s="2"/>
    </row>
    <row r="278" ht="13.5" customHeight="1">
      <c r="B278" s="2"/>
    </row>
    <row r="279" spans="2:8" ht="13.5" customHeight="1">
      <c r="B279" s="2"/>
      <c r="C279" s="71"/>
      <c r="D279" s="79"/>
      <c r="E279" s="80"/>
      <c r="F279" s="80"/>
      <c r="G279" s="78"/>
      <c r="H279" s="78"/>
    </row>
    <row r="280" spans="2:8" ht="13.5" customHeight="1">
      <c r="B280" s="2"/>
      <c r="C280" s="2"/>
      <c r="E280" s="80"/>
      <c r="F280" s="80"/>
      <c r="G280" s="78"/>
      <c r="H280" s="78"/>
    </row>
    <row r="281" spans="2:8" ht="13.5" customHeight="1">
      <c r="B281" s="2"/>
      <c r="C281" s="2"/>
      <c r="E281" s="80"/>
      <c r="F281" s="80"/>
      <c r="G281" s="78"/>
      <c r="H281" s="78"/>
    </row>
    <row r="282" spans="2:8" ht="13.5" customHeight="1">
      <c r="B282" s="2"/>
      <c r="C282" s="2"/>
      <c r="E282" s="80"/>
      <c r="F282" s="80"/>
      <c r="G282" s="78"/>
      <c r="H282" s="78"/>
    </row>
    <row r="283" spans="2:6" ht="13.5" customHeight="1">
      <c r="B283" s="2"/>
      <c r="C283" s="2"/>
      <c r="E283" s="43"/>
      <c r="F283" s="43"/>
    </row>
    <row r="284" spans="2:6" ht="13.5" customHeight="1">
      <c r="B284" s="2"/>
      <c r="C284" s="2"/>
      <c r="E284" s="43"/>
      <c r="F284" s="43"/>
    </row>
    <row r="285" spans="2:6" ht="13.5" customHeight="1">
      <c r="B285" s="2"/>
      <c r="C285" s="2"/>
      <c r="E285" s="43"/>
      <c r="F285" s="43"/>
    </row>
    <row r="286" spans="2:6" ht="12.75">
      <c r="B286" s="2"/>
      <c r="C286" s="2"/>
      <c r="E286" s="43"/>
      <c r="F286" s="43"/>
    </row>
    <row r="287" spans="2:6" ht="12.75">
      <c r="B287" s="2"/>
      <c r="C287" s="2"/>
      <c r="E287" s="43"/>
      <c r="F287" s="43"/>
    </row>
    <row r="288" spans="2:6" ht="12.75">
      <c r="B288" s="2"/>
      <c r="C288" s="2"/>
      <c r="E288" s="43"/>
      <c r="F288" s="43"/>
    </row>
    <row r="289" spans="3:6" ht="12.75">
      <c r="C289" s="2"/>
      <c r="E289" s="43"/>
      <c r="F289" s="43"/>
    </row>
    <row r="290" spans="3:6" ht="12.75">
      <c r="C290" s="2"/>
      <c r="E290" s="43"/>
      <c r="F290" s="43"/>
    </row>
    <row r="291" spans="3:6" ht="12.75">
      <c r="C291" s="2"/>
      <c r="E291" s="43"/>
      <c r="F291" s="43"/>
    </row>
    <row r="292" spans="3:6" ht="12.75">
      <c r="C292" s="2"/>
      <c r="E292" s="43"/>
      <c r="F292" s="43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spans="3:4" ht="12.75">
      <c r="C298" s="71"/>
      <c r="D298" s="79"/>
    </row>
    <row r="299" ht="12.75">
      <c r="C299" s="2"/>
    </row>
    <row r="300" spans="3:4" ht="12.75">
      <c r="C300" s="71"/>
      <c r="D300" s="79"/>
    </row>
    <row r="301" ht="12.75">
      <c r="C301" s="2"/>
    </row>
    <row r="302" spans="3:4" ht="12.75">
      <c r="C302" s="71"/>
      <c r="D302" s="79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</sheetData>
  <sheetProtection/>
  <mergeCells count="10">
    <mergeCell ref="C48:C49"/>
    <mergeCell ref="F229:H229"/>
    <mergeCell ref="F230:H230"/>
    <mergeCell ref="F232:H232"/>
    <mergeCell ref="A5:H5"/>
    <mergeCell ref="A9:A10"/>
    <mergeCell ref="B9:B10"/>
    <mergeCell ref="C9:C10"/>
    <mergeCell ref="A48:A49"/>
    <mergeCell ref="B48:B49"/>
  </mergeCells>
  <printOptions/>
  <pageMargins left="0.1968503937007874" right="0.1968503937007874" top="0.7086614173228347" bottom="0.70866141732283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Mihajlovic</dc:creator>
  <cp:keywords/>
  <dc:description/>
  <cp:lastModifiedBy>Komarčević Marija</cp:lastModifiedBy>
  <cp:lastPrinted>2024-04-03T10:28:17Z</cp:lastPrinted>
  <dcterms:created xsi:type="dcterms:W3CDTF">1996-10-14T23:33:28Z</dcterms:created>
  <dcterms:modified xsi:type="dcterms:W3CDTF">2024-04-15T06:00:21Z</dcterms:modified>
  <cp:category/>
  <cp:version/>
  <cp:contentType/>
  <cp:contentStatus/>
</cp:coreProperties>
</file>